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d:\pw_data\matej.mares\d1376660\"/>
    </mc:Choice>
  </mc:AlternateContent>
  <xr:revisionPtr revIDLastSave="0" documentId="13_ncr:1_{B232C586-877D-4B1E-BDC2-E2C2C22B2299}" xr6:coauthVersionLast="47" xr6:coauthVersionMax="47" xr10:uidLastSave="{00000000-0000-0000-0000-000000000000}"/>
  <bookViews>
    <workbookView xWindow="-120" yWindow="-120" windowWidth="57840" windowHeight="23640" activeTab="2" xr2:uid="{00000000-000D-0000-FFFF-FFFF00000000}"/>
  </bookViews>
  <sheets>
    <sheet name="ZP železniční mosty" sheetId="3" r:id="rId1"/>
    <sheet name="ZP Propustky" sheetId="10" r:id="rId2"/>
    <sheet name="ZP Silniční nadjezdy" sheetId="11" r:id="rId3"/>
  </sheets>
  <definedNames>
    <definedName name="_xlnm._FilterDatabase" localSheetId="0" hidden="1">'ZP železniční mosty'!$A$3:$AL$60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49" i="3" l="1"/>
  <c r="AG55" i="10" l="1"/>
  <c r="AF55" i="10"/>
  <c r="AH55" i="10" s="1"/>
  <c r="AL55" i="10" s="1"/>
  <c r="AG51" i="10"/>
  <c r="AF51" i="10"/>
  <c r="AH51" i="10" s="1"/>
  <c r="AL51" i="10" s="1"/>
  <c r="AG49" i="10"/>
  <c r="AF49" i="10"/>
  <c r="AH49" i="10" s="1"/>
  <c r="AL49" i="10" s="1"/>
  <c r="AG47" i="10"/>
  <c r="AF47" i="10"/>
  <c r="AH47" i="10" s="1"/>
  <c r="AL47" i="10" s="1"/>
  <c r="AG37" i="10"/>
  <c r="AF37" i="10"/>
  <c r="AH37" i="10" s="1"/>
  <c r="AL37" i="10" s="1"/>
  <c r="AG33" i="10"/>
  <c r="AH33" i="10" s="1"/>
  <c r="AL33" i="10" s="1"/>
  <c r="AF33" i="10"/>
  <c r="AG31" i="10"/>
  <c r="AF31" i="10"/>
  <c r="AH31" i="10" s="1"/>
  <c r="AL31" i="10" s="1"/>
  <c r="AH25" i="10"/>
  <c r="AL25" i="10" s="1"/>
  <c r="AG25" i="10"/>
  <c r="AF25" i="10"/>
  <c r="AH19" i="10"/>
  <c r="AL19" i="10" s="1"/>
  <c r="AG19" i="10"/>
  <c r="AF19" i="10"/>
  <c r="AG17" i="10"/>
  <c r="AF17" i="10"/>
  <c r="AH17" i="10" s="1"/>
  <c r="AL17" i="10" s="1"/>
  <c r="AG9" i="10"/>
  <c r="AF9" i="10"/>
  <c r="AH9" i="10" s="1"/>
  <c r="AL9" i="10" s="1"/>
  <c r="AF5" i="10"/>
  <c r="AG5" i="10"/>
  <c r="AH54" i="10"/>
  <c r="AL54" i="10" s="1"/>
  <c r="AF54" i="10"/>
  <c r="AL53" i="10"/>
  <c r="AH53" i="10"/>
  <c r="AF53" i="10"/>
  <c r="AH5" i="10" l="1"/>
  <c r="AL5" i="10" s="1"/>
  <c r="AG35" i="10"/>
  <c r="AF29" i="10"/>
  <c r="AF36" i="10"/>
  <c r="AH36" i="10" s="1"/>
  <c r="AL36" i="10" s="1"/>
  <c r="AF35" i="10"/>
  <c r="AF46" i="10"/>
  <c r="AH46" i="10" s="1"/>
  <c r="AL46" i="10" s="1"/>
  <c r="AG45" i="10"/>
  <c r="AF45" i="10"/>
  <c r="AF44" i="10"/>
  <c r="AH44" i="10" s="1"/>
  <c r="AL44" i="10" s="1"/>
  <c r="AF43" i="10"/>
  <c r="AH43" i="10" s="1"/>
  <c r="AL43" i="10" s="1"/>
  <c r="AF42" i="10"/>
  <c r="AH42" i="10" s="1"/>
  <c r="AL42" i="10" s="1"/>
  <c r="AF41" i="10"/>
  <c r="AH41" i="10" s="1"/>
  <c r="AL41" i="10" s="1"/>
  <c r="AF40" i="10"/>
  <c r="AH40" i="10" s="1"/>
  <c r="AL40" i="10" s="1"/>
  <c r="AF39" i="10"/>
  <c r="AH39" i="10" s="1"/>
  <c r="AL39" i="10" s="1"/>
  <c r="AF28" i="10"/>
  <c r="AH28" i="10" s="1"/>
  <c r="AL28" i="10" s="1"/>
  <c r="AF27" i="10"/>
  <c r="AH27" i="10" s="1"/>
  <c r="AL27" i="10" s="1"/>
  <c r="AF24" i="10"/>
  <c r="AH24" i="10" s="1"/>
  <c r="AL24" i="10" s="1"/>
  <c r="AF23" i="10"/>
  <c r="AH23" i="10" s="1"/>
  <c r="AL23" i="10" s="1"/>
  <c r="AF22" i="10"/>
  <c r="AH22" i="10" s="1"/>
  <c r="AL22" i="10" s="1"/>
  <c r="AF21" i="10"/>
  <c r="AH21" i="10" s="1"/>
  <c r="AL21" i="10" s="1"/>
  <c r="AG29" i="10"/>
  <c r="AG15" i="10"/>
  <c r="AH15" i="10" s="1"/>
  <c r="AL15" i="10" s="1"/>
  <c r="AF8" i="10"/>
  <c r="AH8" i="10" s="1"/>
  <c r="AL8" i="10" s="1"/>
  <c r="AF14" i="10"/>
  <c r="AH14" i="10" s="1"/>
  <c r="AL14" i="10" s="1"/>
  <c r="AF13" i="10"/>
  <c r="AH13" i="10" s="1"/>
  <c r="AL13" i="10" s="1"/>
  <c r="AF12" i="10"/>
  <c r="AH12" i="10" s="1"/>
  <c r="AL12" i="10" s="1"/>
  <c r="AF7" i="10"/>
  <c r="AG7" i="10"/>
  <c r="AG48" i="3"/>
  <c r="AF48" i="3"/>
  <c r="AH48" i="3" s="1"/>
  <c r="AL48" i="3" s="1"/>
  <c r="AG47" i="3"/>
  <c r="AF47" i="3"/>
  <c r="AH47" i="3" s="1"/>
  <c r="AL47" i="3" s="1"/>
  <c r="AG46" i="3"/>
  <c r="AF46" i="3"/>
  <c r="AH46" i="3" s="1"/>
  <c r="AL46" i="3" s="1"/>
  <c r="AG43" i="3"/>
  <c r="AF43" i="3"/>
  <c r="AH43" i="3"/>
  <c r="AL43" i="3" s="1"/>
  <c r="AG42" i="3"/>
  <c r="AF42" i="3"/>
  <c r="AH42" i="3" s="1"/>
  <c r="AL42" i="3" s="1"/>
  <c r="AL41" i="3"/>
  <c r="AH41" i="3"/>
  <c r="AG41" i="3"/>
  <c r="AF41" i="3"/>
  <c r="AG40" i="3"/>
  <c r="AF40" i="3"/>
  <c r="AF39" i="3"/>
  <c r="AH39" i="3" s="1"/>
  <c r="AL39" i="3" s="1"/>
  <c r="AG38" i="3"/>
  <c r="AF38" i="3"/>
  <c r="AL37" i="3"/>
  <c r="AH37" i="3"/>
  <c r="AG37" i="3"/>
  <c r="AF37" i="3"/>
  <c r="AG36" i="3"/>
  <c r="AF36" i="3"/>
  <c r="AH36" i="3" s="1"/>
  <c r="AL36" i="3" s="1"/>
  <c r="AH35" i="3"/>
  <c r="AL35" i="3" s="1"/>
  <c r="AL34" i="3"/>
  <c r="AG34" i="3"/>
  <c r="AF34" i="3"/>
  <c r="AL33" i="3"/>
  <c r="AG32" i="3"/>
  <c r="AF32" i="3"/>
  <c r="AH32" i="3" s="1"/>
  <c r="AL32" i="3" s="1"/>
  <c r="AG31" i="3"/>
  <c r="AF31" i="3"/>
  <c r="AH31" i="3" s="1"/>
  <c r="AL31" i="3" s="1"/>
  <c r="AG30" i="3"/>
  <c r="AF30" i="3"/>
  <c r="AH30" i="3" s="1"/>
  <c r="AL30" i="3" s="1"/>
  <c r="AH29" i="3"/>
  <c r="AL29" i="3" s="1"/>
  <c r="AG29" i="3"/>
  <c r="AF29" i="3"/>
  <c r="AG28" i="3"/>
  <c r="AF28" i="3"/>
  <c r="AG27" i="3"/>
  <c r="AF27" i="3"/>
  <c r="AH27" i="3" s="1"/>
  <c r="AL27" i="3" s="1"/>
  <c r="AG22" i="3"/>
  <c r="AF22" i="3"/>
  <c r="AH22" i="3" s="1"/>
  <c r="AL22" i="3" s="1"/>
  <c r="AG21" i="3"/>
  <c r="AF21" i="3"/>
  <c r="AH21" i="3" s="1"/>
  <c r="AL21" i="3" s="1"/>
  <c r="AF25" i="3"/>
  <c r="AH25" i="3" s="1"/>
  <c r="AL25" i="3" s="1"/>
  <c r="AG26" i="3"/>
  <c r="AF26" i="3"/>
  <c r="AL23" i="3"/>
  <c r="AH24" i="3"/>
  <c r="AL24" i="3" s="1"/>
  <c r="AG24" i="3"/>
  <c r="AF24" i="3"/>
  <c r="AH19" i="3"/>
  <c r="AL19" i="3" s="1"/>
  <c r="AG20" i="3"/>
  <c r="AF20" i="3"/>
  <c r="AH20" i="3"/>
  <c r="AL20" i="3" s="1"/>
  <c r="AG18" i="3"/>
  <c r="AF18" i="3"/>
  <c r="AH18" i="3" s="1"/>
  <c r="AL18" i="3" s="1"/>
  <c r="AG17" i="3"/>
  <c r="AF17" i="3"/>
  <c r="AH17" i="3" s="1"/>
  <c r="AL17" i="3" s="1"/>
  <c r="AG16" i="3"/>
  <c r="AF16" i="3"/>
  <c r="AG15" i="3"/>
  <c r="AF15" i="3"/>
  <c r="AH14" i="3"/>
  <c r="AL14" i="3" s="1"/>
  <c r="AG14" i="3"/>
  <c r="AF14" i="3"/>
  <c r="AG12" i="3"/>
  <c r="AF12" i="3"/>
  <c r="AG10" i="3"/>
  <c r="AF10" i="3"/>
  <c r="AH10" i="3" s="1"/>
  <c r="AL10" i="3" s="1"/>
  <c r="AG9" i="3"/>
  <c r="AF9" i="3"/>
  <c r="AH9" i="3" s="1"/>
  <c r="AL9" i="3" s="1"/>
  <c r="AG7" i="3"/>
  <c r="AF7" i="3"/>
  <c r="AG8" i="3"/>
  <c r="AF8" i="3"/>
  <c r="AH8" i="3" s="1"/>
  <c r="AL8" i="3" s="1"/>
  <c r="AL7" i="3"/>
  <c r="AH7" i="3"/>
  <c r="AF6" i="3"/>
  <c r="AH7" i="10" l="1"/>
  <c r="AL7" i="10" s="1"/>
  <c r="AH45" i="10"/>
  <c r="AL45" i="10" s="1"/>
  <c r="AH35" i="10"/>
  <c r="AL35" i="10" s="1"/>
  <c r="AH29" i="10"/>
  <c r="AL29" i="10" s="1"/>
  <c r="AH40" i="3"/>
  <c r="AL40" i="3" s="1"/>
  <c r="AH38" i="3"/>
  <c r="AL38" i="3" s="1"/>
  <c r="AH34" i="3"/>
  <c r="AH28" i="3"/>
  <c r="AL28" i="3" s="1"/>
  <c r="AH26" i="3"/>
  <c r="AL26" i="3" s="1"/>
  <c r="AH16" i="3"/>
  <c r="AL16" i="3" s="1"/>
  <c r="AH15" i="3"/>
  <c r="AL15" i="3" s="1"/>
  <c r="AH12" i="3"/>
  <c r="AL12" i="3" s="1"/>
  <c r="AH6" i="3"/>
  <c r="AL6" i="3" s="1"/>
  <c r="AK57" i="10" l="1"/>
  <c r="AF30" i="11" l="1"/>
  <c r="AH30" i="11" s="1"/>
  <c r="AH26" i="11"/>
  <c r="AF26" i="11"/>
  <c r="AF24" i="11"/>
  <c r="AH24" i="11" s="1"/>
  <c r="AF22" i="11"/>
  <c r="AH22" i="11" s="1"/>
  <c r="AF20" i="11"/>
  <c r="AH20" i="11" s="1"/>
  <c r="AF18" i="11"/>
  <c r="AH18" i="11" s="1"/>
  <c r="AF16" i="11"/>
  <c r="AH16" i="11" s="1"/>
  <c r="AH14" i="11"/>
  <c r="AH12" i="11"/>
  <c r="AH10" i="11"/>
  <c r="AH8" i="11"/>
  <c r="AH6" i="11"/>
  <c r="AK31" i="11" l="1"/>
</calcChain>
</file>

<file path=xl/sharedStrings.xml><?xml version="1.0" encoding="utf-8"?>
<sst xmlns="http://schemas.openxmlformats.org/spreadsheetml/2006/main" count="1002" uniqueCount="234">
  <si>
    <t>pro záměr projektu</t>
  </si>
  <si>
    <t>Poloha</t>
  </si>
  <si>
    <t>Popis objektu</t>
  </si>
  <si>
    <t>Stav</t>
  </si>
  <si>
    <t>Prostorové uspořádání na mostě</t>
  </si>
  <si>
    <t>Prostorové uspořádání pod mostem</t>
  </si>
  <si>
    <t>Návrh úprav</t>
  </si>
  <si>
    <t>Podklady pro ZP</t>
  </si>
  <si>
    <t>TÚ</t>
  </si>
  <si>
    <t>DÚ</t>
  </si>
  <si>
    <t>Objekt</t>
  </si>
  <si>
    <t>Číslo SO</t>
  </si>
  <si>
    <t>ev. km
km</t>
  </si>
  <si>
    <t>Obrázek</t>
  </si>
  <si>
    <t>Výstavba</t>
  </si>
  <si>
    <t>Spodní stavba</t>
  </si>
  <si>
    <t>Nosná konstrukce</t>
  </si>
  <si>
    <t>Popis NK</t>
  </si>
  <si>
    <t>Šikmost</t>
  </si>
  <si>
    <t>Zat.</t>
  </si>
  <si>
    <t>Přech.</t>
  </si>
  <si>
    <t>Stav.</t>
  </si>
  <si>
    <t>Počet kolejí</t>
  </si>
  <si>
    <t>Směr</t>
  </si>
  <si>
    <t>Rychlost</t>
  </si>
  <si>
    <t>VMP</t>
  </si>
  <si>
    <t>Nutný obrys k. l.</t>
  </si>
  <si>
    <t>Šířka</t>
  </si>
  <si>
    <t>Posun</t>
  </si>
  <si>
    <t>Zdvih</t>
  </si>
  <si>
    <t>Překážka</t>
  </si>
  <si>
    <t>Délka mostu</t>
  </si>
  <si>
    <t>Délka přemostění</t>
  </si>
  <si>
    <t>Rozpětí</t>
  </si>
  <si>
    <t>Počet polí</t>
  </si>
  <si>
    <t>Světlá výška</t>
  </si>
  <si>
    <t>Konstruční výška</t>
  </si>
  <si>
    <t>Popis</t>
  </si>
  <si>
    <t>Délka</t>
  </si>
  <si>
    <t>Plocha</t>
  </si>
  <si>
    <t>Položka</t>
  </si>
  <si>
    <t>Koeficient</t>
  </si>
  <si>
    <t>Sazba</t>
  </si>
  <si>
    <t>Náklady</t>
  </si>
  <si>
    <t>[rok]</t>
  </si>
  <si>
    <t>[°]</t>
  </si>
  <si>
    <t>[-]</t>
  </si>
  <si>
    <t>[K/S]</t>
  </si>
  <si>
    <t>[km/h]</t>
  </si>
  <si>
    <t>[m]</t>
  </si>
  <si>
    <t>[mm]</t>
  </si>
  <si>
    <r>
      <t>[m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</si>
  <si>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r>
      <t>[tis./m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</si>
  <si>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t>[mil. Kč]</t>
  </si>
  <si>
    <t>04</t>
  </si>
  <si>
    <t>M</t>
  </si>
  <si>
    <t>širá trať</t>
  </si>
  <si>
    <t>kamenné zdivo</t>
  </si>
  <si>
    <t>desková</t>
  </si>
  <si>
    <t>přímá</t>
  </si>
  <si>
    <t>ANO</t>
  </si>
  <si>
    <t>stanice</t>
  </si>
  <si>
    <t>železobeton</t>
  </si>
  <si>
    <t>D4/120
D2/160</t>
  </si>
  <si>
    <t>H06</t>
  </si>
  <si>
    <t>-</t>
  </si>
  <si>
    <t>P</t>
  </si>
  <si>
    <t>H12</t>
  </si>
  <si>
    <t>Celkové náklady [mil. Kč]</t>
  </si>
  <si>
    <t>První řádek u každého objektu je stávající stav.</t>
  </si>
  <si>
    <r>
      <t xml:space="preserve">Druhý řádek u každého objektu je nový stav, vyplní se buňky, které se liší oproti stávajícímu stavu. Text se odliší </t>
    </r>
    <r>
      <rPr>
        <b/>
        <sz val="10"/>
        <color theme="5"/>
        <rFont val="Verdana"/>
        <family val="2"/>
        <charset val="238"/>
      </rPr>
      <t>tučně oranžovou barvou</t>
    </r>
    <r>
      <rPr>
        <sz val="10"/>
        <rFont val="Verdana"/>
        <family val="2"/>
        <charset val="238"/>
      </rPr>
      <t>.</t>
    </r>
  </si>
  <si>
    <t>Pro poznámky se použije políčko "popis".</t>
  </si>
  <si>
    <t>V Záměru projektu není nutné určovat objektovou skladbu, políčko je možné přeškrtnout.</t>
  </si>
  <si>
    <t>Zdvih kladný je nahoru, záporný je dolů.</t>
  </si>
  <si>
    <t>H02</t>
  </si>
  <si>
    <t>H10</t>
  </si>
  <si>
    <t>H08</t>
  </si>
  <si>
    <t>Poznámky pro vyplnění:</t>
  </si>
  <si>
    <t xml:space="preserve">Upozorňujeme, že položka H12 je oceňena 3 tis. za Kč/m2, což odpovídá chodníku na terénu. Přístupové chodníky z podchodu (na nástupiště nebo na terén přibližně v úrovni kolejí) doporučujeme oceňovat individuální kalkulací. </t>
  </si>
  <si>
    <t>Tabulka je připravena pro formát A3 na šířku.</t>
  </si>
  <si>
    <t>Každý objekt (most, propustek, nadjezd, lávka) se zapíše do tabulky, a vyplní se patřičné údaje do tabulky, tam kde se nedá nic vyplnit, buňka se proškrtne.</t>
  </si>
  <si>
    <t>Pokud dochází k úplné přestavbě mostu, je potřeba použít položku H06 jako demolice stávajícícho mostu poníženou koeficientem (není nutné výkopy po demolici zasypávat) společně s položkou H01 respektive H02.</t>
  </si>
  <si>
    <t>Pokud dochází k náhradě propustku, je potřeba použít položku H10 jako demolice stávajícícho propustku poníženou koeficientem (není nutné výkopy po demolici zasypávat) společně s položkou H08.</t>
  </si>
  <si>
    <t>02</t>
  </si>
  <si>
    <t>1 / 1</t>
  </si>
  <si>
    <t>zabetonované nosníky</t>
  </si>
  <si>
    <t>2 / 2</t>
  </si>
  <si>
    <t>ocel</t>
  </si>
  <si>
    <t>trámová komorová uzavřená</t>
  </si>
  <si>
    <t>06</t>
  </si>
  <si>
    <t>2 / 1</t>
  </si>
  <si>
    <t>klenbová</t>
  </si>
  <si>
    <t>trámová plnostěnná</t>
  </si>
  <si>
    <t>1001</t>
  </si>
  <si>
    <t>kamenné zdivo + železobeton</t>
  </si>
  <si>
    <t>1 / 2</t>
  </si>
  <si>
    <t>beton</t>
  </si>
  <si>
    <t>různý např. kamenné zdivo</t>
  </si>
  <si>
    <t>různý např. jiný materiál</t>
  </si>
  <si>
    <t>trubní (kruhová)</t>
  </si>
  <si>
    <t>zabetonované kolejnice</t>
  </si>
  <si>
    <t xml:space="preserve">přestavba mostu - navržena žb. polorámová NK, dl. přemostění 4.0 m </t>
  </si>
  <si>
    <t>náhrada stávající komorové nosné konstrukce s přímým upevněním kolejnic nosnou konstrukcí typu Langerův nosník</t>
  </si>
  <si>
    <t>navržena kompletní přestavba objektu, která zároveň zajistí lepší průchodnost velkých vod. Je navržena polorámová, železobetonová konstrukce založená na vrtaných pilotách. Světlost mostu bude  7,0 m.</t>
  </si>
  <si>
    <t>navržena kompletní přestavba objektu.  Nový most je navržen jako 2 samostatné jednokolejné nosné konstrukce. Nosné konstrukce staticky působí jako kolmo uložený prostý nosník. Celosvařované ocelové nosné konstrukce se skládají z ocelové mostovky s příčníky nesené 2 hlavními nosníky z ocelových uzavřených profilů.</t>
  </si>
  <si>
    <t>navržena kompletní přestavba mostu  - nová spodní stavba + dvě nové NK (pod každou kolejí 1 NK) - nová NK  ze ZBN rozpětí 9.5 m , stavební výška 1.36 m</t>
  </si>
  <si>
    <t>stávající most tvoří 2 žb. nosné konstrukce z roku 2015
úpravy zajišťující VMP 3.0 - úprava kotvení zábradlí</t>
  </si>
  <si>
    <t xml:space="preserve">kompletní přestavba stávajícího propustku na most - nová NK -monolitická železobetonová polorámová konstrukce s náběhy o 2 polích o světlé šířce 2 x 4,50 m. Stěny jsou vetknuté do základových pasů šířky 1,00 m, výšky 0,50 m. Založení mostu se předpokládá hlubinné na vrtaných pilotách Ø 600 mm. </t>
  </si>
  <si>
    <t>Zrušení propustku bez náhrady.</t>
  </si>
  <si>
    <t>Přestavba propustku na rámový propustek 2.0x1.75 m, zakončení - vlevo šikmé čelo, vpravo svislé čelo s čelní zídkou</t>
  </si>
  <si>
    <t>náhrada stávajícího propustku novým propustkem z prefabrikované žb. trouby DN 1200</t>
  </si>
  <si>
    <t>Zrušení propustku bez náhrady. Konstrukce ponechána a otvor vyplněn, např. popílkobetonem.</t>
  </si>
  <si>
    <t>náhrada stávajícího propustku novým propustkem z prefabrikované žb. trouby DN 1600, nový propustek je veden i pod přilehlými polními cestami</t>
  </si>
  <si>
    <t>náhrada stávajícího propustku novým propustkem z prefabrikované žb. trouby DN 1000, nový propustek je veden i pod přilehlými polními cestami celková délka 27.2 m</t>
  </si>
  <si>
    <t>náhrada stávajícího propustku novým propustkem z prefabrikované žb. trouby DN 1200,délka 23.5 m, propustek zakončen šikmým čelem a čelní zídkou</t>
  </si>
  <si>
    <t>náhrada stávajícího propustku novým propustkem z prefabrikované žb. trouby DN 800,délka 12.6 m</t>
  </si>
  <si>
    <t>náhrada stávajícího propustku novým propustkem z prefabrikované žb. trouby DN 1200,délka 20 m, propustek zakončen šikmými čely</t>
  </si>
  <si>
    <t>náhrada stávajícího propustku novým propustkem z prefabrikované žb. trouby DN 1200,délka 19.3 m, propustek zakončen šikmými čely</t>
  </si>
  <si>
    <t>Přestavba propustku na rámový propustek 2.0 m, délka 19 m;  zakončení - výtoková část - šikmé čelo</t>
  </si>
  <si>
    <t>SO 41-20-01</t>
  </si>
  <si>
    <t>SO 41-20-02</t>
  </si>
  <si>
    <t>SO 41-20-03</t>
  </si>
  <si>
    <t>SO 41-20-04</t>
  </si>
  <si>
    <t>SO 41-20-05</t>
  </si>
  <si>
    <t>SO 43-20-01</t>
  </si>
  <si>
    <t>SO 45-20-01</t>
  </si>
  <si>
    <t>SO 45-20-02</t>
  </si>
  <si>
    <t>SO 45-20-03</t>
  </si>
  <si>
    <t>monolitická žb</t>
  </si>
  <si>
    <t>žel. trať</t>
  </si>
  <si>
    <t>pref. nosníky</t>
  </si>
  <si>
    <t>spřažená žb</t>
  </si>
  <si>
    <t>12+16+12</t>
  </si>
  <si>
    <t>spojitý nosník</t>
  </si>
  <si>
    <t>18+24+18</t>
  </si>
  <si>
    <t>nový silniční nadjezd,  náhrada žel. přejezdu na silnici III/3315 u Lysé nad Labem</t>
  </si>
  <si>
    <t>nový silniční nadjezd u zast. Lysá Dvorce</t>
  </si>
  <si>
    <t>nový silniční nadjezd - náhrada žel. přejezdu na silnici II/610 u Lysé nad Labem</t>
  </si>
  <si>
    <t>nový silniční nadjezd  - náhrada žel. přejezdu na silnici III/24417 u obce Lhota</t>
  </si>
  <si>
    <t>nový silniční nadjezd  MK u obce Lhota</t>
  </si>
  <si>
    <t>18+24+24+18</t>
  </si>
  <si>
    <t>nový silniční nadjezd  - náhrada žel. přejezdu na silnici III/10158 u žst. Dřísy</t>
  </si>
  <si>
    <t>21+30+21</t>
  </si>
  <si>
    <t>nový silniční nadjezd   - náhrada přejezdu č. P2783 u obce Ovčáry</t>
  </si>
  <si>
    <t xml:space="preserve">nový silniční nadjezd    - náhrada žel. přejezdu na silnici II/244 </t>
  </si>
  <si>
    <t>21+30+30+21</t>
  </si>
  <si>
    <t>nový silniční nadjezd  - náhrada žel. přejezdu P2675 na silnici III/24421 - žst. Všetaty</t>
  </si>
  <si>
    <t xml:space="preserve">nový silniční nadjezd - náhrada žel. přejezdu P2928 na silnici III/24423 </t>
  </si>
  <si>
    <t>nový silniční nadjezd - náhrada žel. přejezdu na místní komunikaci u obce Mikov</t>
  </si>
  <si>
    <t>spojitá deska z nosníků KA</t>
  </si>
  <si>
    <t>nové zábrany proti dotyku</t>
  </si>
  <si>
    <t>nový silniční nadjezd  - náhrada žel. přejezdu P 2933 na silnici III/2732 u obce Skuhrov</t>
  </si>
  <si>
    <t>P/M</t>
  </si>
  <si>
    <t>Podchod pro pěší a cyklisty náhradou za zrušení přejezdu P2777, rámový podchod sv. 4,5 m se šikmými chodníky</t>
  </si>
  <si>
    <t>Jednopolový most přes přeložku komunikace o světlosti 18,5 m  náhradou za zrušení přejezdu P2777, NK ze ZBN</t>
  </si>
  <si>
    <t>zůstane</t>
  </si>
  <si>
    <t>ZBN</t>
  </si>
  <si>
    <t>H01</t>
  </si>
  <si>
    <t xml:space="preserve">žb </t>
  </si>
  <si>
    <t>polorám</t>
  </si>
  <si>
    <t>rámová</t>
  </si>
  <si>
    <t>90°</t>
  </si>
  <si>
    <t>beton s obkladem</t>
  </si>
  <si>
    <t>Langerův trám + kratší pole plnostěnný nosník se spodní mostovkou</t>
  </si>
  <si>
    <t>30+60+30</t>
  </si>
  <si>
    <t>žb rámová konstrukce, podchod pro pěší</t>
  </si>
  <si>
    <t>žb uzavřený rám</t>
  </si>
  <si>
    <t>H11</t>
  </si>
  <si>
    <t>žb monolitická</t>
  </si>
  <si>
    <t>most přes D11</t>
  </si>
  <si>
    <t>most přes MK</t>
  </si>
  <si>
    <t>nový most v nové poloze - ocelová příhradová dvojkolejná nosná konstrukce s průběžným štěrkovým ložem, se spodní mostovkou o rozpětí cca 38 m, demolice stávajícího mostu</t>
  </si>
  <si>
    <t>OK příhradová se spodní mostovkou</t>
  </si>
  <si>
    <t>oblouk</t>
  </si>
  <si>
    <t>nový most - polorámová NK, dl. přemostění 11 m; alternativně NK ze ZBN, rozpětí 12 m; 2 koleje v nové poloze</t>
  </si>
  <si>
    <t>nový podchod v zast. Stará Boleslav světlé šířky 3,0 m a výšky 2,5 m. Oba vstupy do podchodu jsou řešeny schodištěm v kombinaci s  přístupovým chodníkem. Šířka schodišť i chodníků je 2,0 m (1,8 m mezi madly).</t>
  </si>
  <si>
    <t>žb rámová konstrukce, podchod pro cestující</t>
  </si>
  <si>
    <t>nový  podchod v zast. Dřísy, náhradou za zrušený přejezd P 2782, rámový podchod se schodišti, světlost 1,5m</t>
  </si>
  <si>
    <t>H13</t>
  </si>
  <si>
    <t>nový  podchod v zast. Ovčáry,  pro pěší a cyklisty náhradou za zrušení přejezdu P2783, rámový podchod sv. 3 m se šikmými chodníky</t>
  </si>
  <si>
    <t>náhrada stávající NK ze ZBN za polorámovou NK - rozpětí 10 m, stavební výška 1,35, demolice stávjící NK a podpěr; 2 koleje</t>
  </si>
  <si>
    <t>navržena kompletní přestavba objektu; je navržena polorámová, železobetonová konstrukce založená na vrtaných pilotách. Světlost mostu bude  7, 5m.</t>
  </si>
  <si>
    <t>ocelový rošt</t>
  </si>
  <si>
    <t>nový podchod - železobetonový uzavřený rám světlé šířky 4,5m a délky 38 m, pro přístup na nástupiště jsou navržena výstupní schodiště šířky 1,65 m a výtahy pro cestující a pro bezbariérový přístup od obce je navržen výtah</t>
  </si>
  <si>
    <t>žb rámová konstrukce, podchod pro pěší a cyklisty</t>
  </si>
  <si>
    <t>nový podchod pro pěší, náhrada za přejezd P 2675 - železobetonový uzavřený rám světlé šířky 4,5m a délky 25 m, se šikmými chodníky</t>
  </si>
  <si>
    <t>SO 47-20-01</t>
  </si>
  <si>
    <t>podchod v zast. Malý Újezd, náhradou za zrušený přejezd P 2932, rámový podchod se schodišti a šikmými chodníky, světlost 2,5m, dl.19m</t>
  </si>
  <si>
    <t xml:space="preserve">demolice stávajícího mostu ; nový železniční most pro přeložku komunikace - šikmý žb polorám, sv. šířky 13 m,  pro 3 koleje, šířka cca 15 m </t>
  </si>
  <si>
    <t>60°</t>
  </si>
  <si>
    <t>SO 47-20-02</t>
  </si>
  <si>
    <t>H04</t>
  </si>
  <si>
    <t>SO 47-20-03</t>
  </si>
  <si>
    <t>SO 47-20-04</t>
  </si>
  <si>
    <t>přestavba stávající NK - nová NK - ZBN  a rozšíření pro 3 koleje (160km/h, VMP3.0) podobné rozpětí NK</t>
  </si>
  <si>
    <t>SO 47-20-05</t>
  </si>
  <si>
    <t>4,5 + 4,5</t>
  </si>
  <si>
    <t>5+5</t>
  </si>
  <si>
    <t>žb</t>
  </si>
  <si>
    <t>rámový</t>
  </si>
  <si>
    <t>SO 41-21-02</t>
  </si>
  <si>
    <t>SO 41-21-03</t>
  </si>
  <si>
    <t>SO 41-21-04</t>
  </si>
  <si>
    <t>trubní žb</t>
  </si>
  <si>
    <t>SO 41-21-05</t>
  </si>
  <si>
    <t>SO 41-21-06</t>
  </si>
  <si>
    <t>SO 47-21-06</t>
  </si>
  <si>
    <t>Přestavba propustku na rámový propustek 2.0 m, délka 11.8 m;  zakončení - čelní zídky</t>
  </si>
  <si>
    <t>SO 47-21-07</t>
  </si>
  <si>
    <t>SO 47-21-08</t>
  </si>
  <si>
    <t>SO 47-21-09</t>
  </si>
  <si>
    <t>SO 47-21-10</t>
  </si>
  <si>
    <t>SO 47-21-11</t>
  </si>
  <si>
    <t>SO 47-21-12</t>
  </si>
  <si>
    <t>SO 47-21-13</t>
  </si>
  <si>
    <t>SO 47-21-14</t>
  </si>
  <si>
    <t>SO 47-21-15</t>
  </si>
  <si>
    <t>SO 41-21-01</t>
  </si>
  <si>
    <t>SO 43-21-01</t>
  </si>
  <si>
    <t>SO 43-21-02</t>
  </si>
  <si>
    <t>SO 45-21-01</t>
  </si>
  <si>
    <t>SO 45-21-02</t>
  </si>
  <si>
    <t>SO 46-21-01</t>
  </si>
  <si>
    <t>SO 47-21-01</t>
  </si>
  <si>
    <t>SO 47-21-02</t>
  </si>
  <si>
    <t>SO 47-21-03</t>
  </si>
  <si>
    <t>SO 47-21-05</t>
  </si>
  <si>
    <t>náhrada stávajícího propustku novým mostem, stávající propustek zrušen</t>
  </si>
  <si>
    <t>nový rámový propustek - inundační vedle stávajícího mostu s nízkou kapacitu podle hydrotechnického výpočtu</t>
  </si>
  <si>
    <t>úprava mostu - nová zábradlí pro VMP 3,0</t>
  </si>
  <si>
    <t>dle silničního Sborníku</t>
  </si>
  <si>
    <t>Příloha č. K.3.3 - Tabulka objektů (silniční nadjezdy)</t>
  </si>
  <si>
    <t>Příloha č. K.3.2 - Tabulka objektů (mosty, propustky, nadjezdy)</t>
  </si>
  <si>
    <t>Příloha č. K.3.1 - Tabulka objektů (mosty, propustky, nadjezdy)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</si>
</sst>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\ %"/>
    <numFmt numFmtId="165" formatCode="0.000"/>
    <numFmt numFmtId="166" formatCode="0.0"/>
  </numFmts>
  <fonts count="33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5"/>
      <color theme="3"/>
      <name val="Verdana"/>
      <family val="2"/>
      <charset val="238"/>
    </font>
    <font>
      <b/>
      <sz val="15"/>
      <name val="Verdana"/>
      <family val="2"/>
      <charset val="238"/>
    </font>
    <font>
      <i/>
      <sz val="10"/>
      <name val="Verdana"/>
      <family val="2"/>
      <charset val="238"/>
    </font>
    <font>
      <sz val="10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8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color theme="5"/>
      <name val="Verdana"/>
      <family val="2"/>
      <charset val="238"/>
    </font>
    <font>
      <b/>
      <sz val="8"/>
      <color theme="5"/>
      <name val="Verdana"/>
      <family val="2"/>
      <charset val="238"/>
    </font>
    <font>
      <b/>
      <sz val="10"/>
      <color theme="5"/>
      <name val="Verdana"/>
      <family val="2"/>
      <charset val="238"/>
    </font>
    <font>
      <b/>
      <sz val="12"/>
      <name val="Verdana"/>
      <family val="2"/>
      <charset val="238"/>
      <scheme val="minor"/>
    </font>
    <font>
      <sz val="8"/>
      <name val="Verdana"/>
      <family val="2"/>
      <charset val="238"/>
      <scheme val="minor"/>
    </font>
    <font>
      <b/>
      <sz val="8"/>
      <color rgb="FFFF0000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sz val="8"/>
      <color theme="5"/>
      <name val="Verdana"/>
      <family val="2"/>
      <charset val="238"/>
    </font>
    <font>
      <i/>
      <sz val="8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6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7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3" borderId="0" applyNumberFormat="0" applyBorder="0" applyAlignment="0" applyProtection="0"/>
    <xf numFmtId="0" fontId="8" fillId="22" borderId="0" applyNumberFormat="0" applyBorder="0" applyAlignment="0" applyProtection="0"/>
    <xf numFmtId="0" fontId="7" fillId="2" borderId="0" applyNumberFormat="0" applyBorder="0" applyAlignment="0" applyProtection="0"/>
    <xf numFmtId="0" fontId="7" fillId="26" borderId="0" applyNumberFormat="0" applyBorder="0" applyAlignment="0" applyProtection="0"/>
    <xf numFmtId="0" fontId="7" fillId="25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0" borderId="3">
      <alignment vertical="center"/>
    </xf>
    <xf numFmtId="164" fontId="7" fillId="0" borderId="0" applyFont="0" applyFill="0" applyBorder="0" applyAlignment="0"/>
    <xf numFmtId="0" fontId="4" fillId="0" borderId="2" applyFont="0"/>
    <xf numFmtId="0" fontId="7" fillId="32" borderId="0" applyNumberFormat="0" applyFont="0" applyBorder="0" applyAlignment="0" applyProtection="0"/>
    <xf numFmtId="0" fontId="14" fillId="0" borderId="4" applyNumberFormat="0" applyFill="0" applyAlignment="0" applyProtection="0"/>
    <xf numFmtId="0" fontId="1" fillId="0" borderId="0"/>
    <xf numFmtId="0" fontId="18" fillId="0" borderId="5" applyNumberFormat="0" applyFill="0" applyAlignment="0" applyProtection="0"/>
  </cellStyleXfs>
  <cellXfs count="149">
    <xf numFmtId="0" fontId="0" fillId="0" borderId="0" xfId="0"/>
    <xf numFmtId="0" fontId="15" fillId="0" borderId="0" xfId="46" applyFont="1" applyBorder="1" applyAlignment="1">
      <alignment vertical="center"/>
    </xf>
    <xf numFmtId="0" fontId="16" fillId="0" borderId="0" xfId="46" applyFont="1" applyBorder="1" applyAlignment="1">
      <alignment horizontal="right" vertical="center"/>
    </xf>
    <xf numFmtId="0" fontId="17" fillId="0" borderId="0" xfId="47" applyFont="1" applyAlignment="1">
      <alignment horizontal="center" vertical="center"/>
    </xf>
    <xf numFmtId="0" fontId="19" fillId="33" borderId="6" xfId="48" applyFont="1" applyFill="1" applyBorder="1" applyAlignment="1">
      <alignment horizontal="center" vertical="center"/>
    </xf>
    <xf numFmtId="0" fontId="20" fillId="34" borderId="6" xfId="47" applyFont="1" applyFill="1" applyBorder="1" applyAlignment="1">
      <alignment horizontal="center" vertical="center" textRotation="90"/>
    </xf>
    <xf numFmtId="0" fontId="20" fillId="34" borderId="6" xfId="47" applyFont="1" applyFill="1" applyBorder="1" applyAlignment="1">
      <alignment horizontal="center" vertical="center" textRotation="90" wrapText="1"/>
    </xf>
    <xf numFmtId="0" fontId="21" fillId="34" borderId="7" xfId="47" applyFont="1" applyFill="1" applyBorder="1" applyAlignment="1">
      <alignment horizontal="center" vertical="center"/>
    </xf>
    <xf numFmtId="0" fontId="21" fillId="0" borderId="0" xfId="47" applyFont="1" applyAlignment="1">
      <alignment horizontal="center" vertical="center"/>
    </xf>
    <xf numFmtId="166" fontId="21" fillId="0" borderId="8" xfId="47" applyNumberFormat="1" applyFont="1" applyBorder="1" applyAlignment="1">
      <alignment horizontal="center" vertical="center"/>
    </xf>
    <xf numFmtId="2" fontId="21" fillId="0" borderId="8" xfId="47" applyNumberFormat="1" applyFont="1" applyBorder="1" applyAlignment="1">
      <alignment horizontal="center" vertical="center"/>
    </xf>
    <xf numFmtId="49" fontId="21" fillId="0" borderId="8" xfId="47" applyNumberFormat="1" applyFont="1" applyBorder="1" applyAlignment="1">
      <alignment horizontal="center" vertical="center"/>
    </xf>
    <xf numFmtId="165" fontId="25" fillId="0" borderId="6" xfId="47" applyNumberFormat="1" applyFont="1" applyBorder="1" applyAlignment="1">
      <alignment horizontal="center" vertical="center"/>
    </xf>
    <xf numFmtId="0" fontId="25" fillId="0" borderId="6" xfId="47" applyFont="1" applyBorder="1" applyAlignment="1">
      <alignment horizontal="center" vertical="center"/>
    </xf>
    <xf numFmtId="166" fontId="25" fillId="0" borderId="6" xfId="47" applyNumberFormat="1" applyFont="1" applyBorder="1" applyAlignment="1">
      <alignment horizontal="center" vertical="center"/>
    </xf>
    <xf numFmtId="0" fontId="25" fillId="0" borderId="6" xfId="47" applyFont="1" applyBorder="1" applyAlignment="1">
      <alignment horizontal="center" vertical="center" wrapText="1"/>
    </xf>
    <xf numFmtId="0" fontId="23" fillId="0" borderId="6" xfId="47" applyFont="1" applyBorder="1" applyAlignment="1">
      <alignment horizontal="center" vertical="center"/>
    </xf>
    <xf numFmtId="166" fontId="23" fillId="0" borderId="6" xfId="47" applyNumberFormat="1" applyFont="1" applyBorder="1" applyAlignment="1">
      <alignment horizontal="center" vertical="center"/>
    </xf>
    <xf numFmtId="2" fontId="23" fillId="0" borderId="6" xfId="47" applyNumberFormat="1" applyFont="1" applyBorder="1" applyAlignment="1">
      <alignment horizontal="center" vertical="center"/>
    </xf>
    <xf numFmtId="166" fontId="21" fillId="0" borderId="6" xfId="47" applyNumberFormat="1" applyFont="1" applyBorder="1" applyAlignment="1">
      <alignment horizontal="center" vertical="center"/>
    </xf>
    <xf numFmtId="2" fontId="21" fillId="0" borderId="6" xfId="47" applyNumberFormat="1" applyFont="1" applyBorder="1" applyAlignment="1">
      <alignment horizontal="center" vertical="center"/>
    </xf>
    <xf numFmtId="49" fontId="21" fillId="0" borderId="6" xfId="47" applyNumberFormat="1" applyFont="1" applyBorder="1" applyAlignment="1">
      <alignment horizontal="center" vertical="center"/>
    </xf>
    <xf numFmtId="0" fontId="17" fillId="0" borderId="0" xfId="47" applyFont="1" applyAlignment="1">
      <alignment horizontal="left" vertical="center"/>
    </xf>
    <xf numFmtId="0" fontId="27" fillId="0" borderId="0" xfId="3" applyFont="1"/>
    <xf numFmtId="49" fontId="23" fillId="0" borderId="8" xfId="47" applyNumberFormat="1" applyFont="1" applyBorder="1" applyAlignment="1">
      <alignment vertical="center" textRotation="90"/>
    </xf>
    <xf numFmtId="49" fontId="23" fillId="0" borderId="6" xfId="47" applyNumberFormat="1" applyFont="1" applyBorder="1" applyAlignment="1">
      <alignment vertical="center" textRotation="90"/>
    </xf>
    <xf numFmtId="0" fontId="21" fillId="0" borderId="6" xfId="47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 wrapText="1"/>
    </xf>
    <xf numFmtId="165" fontId="21" fillId="0" borderId="6" xfId="47" applyNumberFormat="1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 wrapText="1"/>
    </xf>
    <xf numFmtId="0" fontId="21" fillId="0" borderId="8" xfId="47" applyFont="1" applyBorder="1" applyAlignment="1">
      <alignment horizontal="center" vertical="center" wrapText="1"/>
    </xf>
    <xf numFmtId="165" fontId="21" fillId="0" borderId="8" xfId="47" applyNumberFormat="1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/>
    </xf>
    <xf numFmtId="0" fontId="19" fillId="33" borderId="6" xfId="48" applyFont="1" applyFill="1" applyBorder="1" applyAlignment="1">
      <alignment horizontal="center" vertical="center"/>
    </xf>
    <xf numFmtId="0" fontId="21" fillId="0" borderId="6" xfId="47" applyFont="1" applyBorder="1" applyAlignment="1">
      <alignment vertical="center" wrapText="1"/>
    </xf>
    <xf numFmtId="165" fontId="21" fillId="0" borderId="6" xfId="47" applyNumberFormat="1" applyFont="1" applyBorder="1" applyAlignment="1">
      <alignment vertical="center"/>
    </xf>
    <xf numFmtId="0" fontId="21" fillId="0" borderId="6" xfId="47" applyFont="1" applyBorder="1" applyAlignment="1">
      <alignment vertical="center"/>
    </xf>
    <xf numFmtId="0" fontId="21" fillId="34" borderId="13" xfId="47" applyFont="1" applyFill="1" applyBorder="1" applyAlignment="1">
      <alignment horizontal="center" vertical="center"/>
    </xf>
    <xf numFmtId="0" fontId="29" fillId="0" borderId="6" xfId="47" applyFont="1" applyBorder="1" applyAlignment="1">
      <alignment horizontal="center" vertical="center"/>
    </xf>
    <xf numFmtId="0" fontId="29" fillId="0" borderId="6" xfId="47" applyFont="1" applyBorder="1" applyAlignment="1">
      <alignment horizontal="center" vertical="center" wrapText="1"/>
    </xf>
    <xf numFmtId="166" fontId="29" fillId="0" borderId="6" xfId="47" applyNumberFormat="1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 wrapText="1"/>
    </xf>
    <xf numFmtId="165" fontId="25" fillId="0" borderId="6" xfId="47" applyNumberFormat="1" applyFont="1" applyBorder="1" applyAlignment="1">
      <alignment horizontal="center" vertical="center" wrapText="1"/>
    </xf>
    <xf numFmtId="1" fontId="25" fillId="0" borderId="6" xfId="47" applyNumberFormat="1" applyFont="1" applyBorder="1" applyAlignment="1">
      <alignment horizontal="center" vertical="center" wrapText="1"/>
    </xf>
    <xf numFmtId="166" fontId="25" fillId="0" borderId="6" xfId="47" applyNumberFormat="1" applyFont="1" applyBorder="1" applyAlignment="1">
      <alignment horizontal="center" vertical="center" wrapText="1"/>
    </xf>
    <xf numFmtId="165" fontId="25" fillId="0" borderId="13" xfId="47" applyNumberFormat="1" applyFont="1" applyBorder="1" applyAlignment="1">
      <alignment horizontal="center" vertical="center"/>
    </xf>
    <xf numFmtId="166" fontId="25" fillId="0" borderId="13" xfId="47" applyNumberFormat="1" applyFont="1" applyBorder="1" applyAlignment="1">
      <alignment horizontal="center" vertical="center"/>
    </xf>
    <xf numFmtId="0" fontId="25" fillId="0" borderId="13" xfId="47" applyFont="1" applyBorder="1" applyAlignment="1">
      <alignment horizontal="center" vertical="center"/>
    </xf>
    <xf numFmtId="0" fontId="25" fillId="0" borderId="13" xfId="47" applyFont="1" applyBorder="1" applyAlignment="1">
      <alignment horizontal="center" vertical="center" wrapText="1"/>
    </xf>
    <xf numFmtId="0" fontId="21" fillId="0" borderId="6" xfId="47" applyFont="1" applyFill="1" applyBorder="1" applyAlignment="1">
      <alignment horizontal="center" vertical="center"/>
    </xf>
    <xf numFmtId="0" fontId="21" fillId="0" borderId="6" xfId="47" applyFont="1" applyFill="1" applyBorder="1" applyAlignment="1">
      <alignment horizontal="center" vertical="center" wrapText="1"/>
    </xf>
    <xf numFmtId="165" fontId="21" fillId="0" borderId="6" xfId="47" applyNumberFormat="1" applyFont="1" applyFill="1" applyBorder="1" applyAlignment="1">
      <alignment vertical="center"/>
    </xf>
    <xf numFmtId="0" fontId="21" fillId="0" borderId="6" xfId="47" applyFont="1" applyFill="1" applyBorder="1" applyAlignment="1">
      <alignment vertical="center"/>
    </xf>
    <xf numFmtId="0" fontId="21" fillId="0" borderId="6" xfId="47" applyFont="1" applyFill="1" applyBorder="1" applyAlignment="1">
      <alignment vertical="center" wrapText="1"/>
    </xf>
    <xf numFmtId="0" fontId="23" fillId="0" borderId="6" xfId="47" applyFont="1" applyFill="1" applyBorder="1" applyAlignment="1">
      <alignment horizontal="center" vertical="center"/>
    </xf>
    <xf numFmtId="0" fontId="21" fillId="0" borderId="0" xfId="47" applyFont="1" applyFill="1" applyAlignment="1">
      <alignment horizontal="center" vertical="center"/>
    </xf>
    <xf numFmtId="0" fontId="29" fillId="0" borderId="6" xfId="47" applyFont="1" applyFill="1" applyBorder="1" applyAlignment="1">
      <alignment horizontal="center" vertical="center"/>
    </xf>
    <xf numFmtId="165" fontId="21" fillId="19" borderId="8" xfId="47" applyNumberFormat="1" applyFont="1" applyFill="1" applyBorder="1" applyAlignment="1">
      <alignment horizontal="center" vertical="center"/>
    </xf>
    <xf numFmtId="1" fontId="21" fillId="0" borderId="8" xfId="47" applyNumberFormat="1" applyFont="1" applyBorder="1" applyAlignment="1">
      <alignment horizontal="center" vertical="center"/>
    </xf>
    <xf numFmtId="0" fontId="25" fillId="19" borderId="6" xfId="47" applyFont="1" applyFill="1" applyBorder="1" applyAlignment="1">
      <alignment horizontal="center" vertical="center"/>
    </xf>
    <xf numFmtId="0" fontId="25" fillId="19" borderId="6" xfId="47" applyFont="1" applyFill="1" applyBorder="1" applyAlignment="1">
      <alignment horizontal="center" vertical="center" wrapText="1"/>
    </xf>
    <xf numFmtId="1" fontId="25" fillId="0" borderId="6" xfId="47" applyNumberFormat="1" applyFont="1" applyBorder="1" applyAlignment="1">
      <alignment horizontal="center" vertical="center"/>
    </xf>
    <xf numFmtId="166" fontId="25" fillId="19" borderId="6" xfId="47" applyNumberFormat="1" applyFont="1" applyFill="1" applyBorder="1" applyAlignment="1">
      <alignment horizontal="center" vertical="center"/>
    </xf>
    <xf numFmtId="2" fontId="25" fillId="19" borderId="6" xfId="47" applyNumberFormat="1" applyFont="1" applyFill="1" applyBorder="1" applyAlignment="1">
      <alignment horizontal="center" vertical="center"/>
    </xf>
    <xf numFmtId="166" fontId="29" fillId="0" borderId="6" xfId="47" applyNumberFormat="1" applyFont="1" applyBorder="1" applyAlignment="1">
      <alignment horizontal="center" vertical="center" wrapText="1"/>
    </xf>
    <xf numFmtId="2" fontId="29" fillId="0" borderId="6" xfId="47" applyNumberFormat="1" applyFont="1" applyBorder="1" applyAlignment="1">
      <alignment horizontal="center" vertical="center" wrapText="1"/>
    </xf>
    <xf numFmtId="166" fontId="25" fillId="0" borderId="10" xfId="47" applyNumberFormat="1" applyFont="1" applyBorder="1" applyAlignment="1">
      <alignment horizontal="center" vertical="center" wrapText="1"/>
    </xf>
    <xf numFmtId="0" fontId="21" fillId="0" borderId="8" xfId="47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 wrapText="1"/>
    </xf>
    <xf numFmtId="0" fontId="29" fillId="35" borderId="6" xfId="47" applyFont="1" applyFill="1" applyBorder="1" applyAlignment="1">
      <alignment horizontal="center" vertical="center"/>
    </xf>
    <xf numFmtId="2" fontId="29" fillId="35" borderId="6" xfId="47" applyNumberFormat="1" applyFont="1" applyFill="1" applyBorder="1" applyAlignment="1">
      <alignment horizontal="center" vertical="center"/>
    </xf>
    <xf numFmtId="0" fontId="21" fillId="35" borderId="6" xfId="47" applyFont="1" applyFill="1" applyBorder="1" applyAlignment="1">
      <alignment horizontal="center" vertical="center"/>
    </xf>
    <xf numFmtId="2" fontId="21" fillId="35" borderId="6" xfId="47" applyNumberFormat="1" applyFont="1" applyFill="1" applyBorder="1" applyAlignment="1">
      <alignment horizontal="center" vertical="center"/>
    </xf>
    <xf numFmtId="166" fontId="21" fillId="35" borderId="8" xfId="47" applyNumberFormat="1" applyFont="1" applyFill="1" applyBorder="1" applyAlignment="1">
      <alignment horizontal="center" vertical="center"/>
    </xf>
    <xf numFmtId="0" fontId="21" fillId="35" borderId="8" xfId="47" applyFont="1" applyFill="1" applyBorder="1" applyAlignment="1">
      <alignment horizontal="center" vertical="center"/>
    </xf>
    <xf numFmtId="2" fontId="21" fillId="35" borderId="8" xfId="47" applyNumberFormat="1" applyFont="1" applyFill="1" applyBorder="1" applyAlignment="1">
      <alignment horizontal="center" vertical="center"/>
    </xf>
    <xf numFmtId="0" fontId="29" fillId="35" borderId="6" xfId="47" applyFont="1" applyFill="1" applyBorder="1" applyAlignment="1">
      <alignment horizontal="center" vertical="center" wrapText="1"/>
    </xf>
    <xf numFmtId="166" fontId="29" fillId="35" borderId="6" xfId="47" applyNumberFormat="1" applyFont="1" applyFill="1" applyBorder="1" applyAlignment="1">
      <alignment horizontal="center" vertical="center" wrapText="1"/>
    </xf>
    <xf numFmtId="2" fontId="29" fillId="35" borderId="6" xfId="47" applyNumberFormat="1" applyFont="1" applyFill="1" applyBorder="1" applyAlignment="1">
      <alignment horizontal="center" vertical="center" wrapText="1"/>
    </xf>
    <xf numFmtId="0" fontId="21" fillId="35" borderId="6" xfId="47" applyFont="1" applyFill="1" applyBorder="1" applyAlignment="1">
      <alignment horizontal="center" vertical="center" wrapText="1"/>
    </xf>
    <xf numFmtId="165" fontId="21" fillId="35" borderId="6" xfId="47" applyNumberFormat="1" applyFont="1" applyFill="1" applyBorder="1" applyAlignment="1">
      <alignment vertical="center"/>
    </xf>
    <xf numFmtId="0" fontId="21" fillId="35" borderId="6" xfId="47" applyFont="1" applyFill="1" applyBorder="1" applyAlignment="1">
      <alignment vertical="center"/>
    </xf>
    <xf numFmtId="0" fontId="21" fillId="35" borderId="6" xfId="47" applyFont="1" applyFill="1" applyBorder="1" applyAlignment="1">
      <alignment vertical="center" wrapText="1"/>
    </xf>
    <xf numFmtId="0" fontId="23" fillId="35" borderId="6" xfId="47" applyFont="1" applyFill="1" applyBorder="1" applyAlignment="1">
      <alignment horizontal="center" vertical="center"/>
    </xf>
    <xf numFmtId="0" fontId="21" fillId="35" borderId="0" xfId="47" applyFont="1" applyFill="1" applyAlignment="1">
      <alignment horizontal="center" vertical="center"/>
    </xf>
    <xf numFmtId="166" fontId="25" fillId="35" borderId="6" xfId="47" applyNumberFormat="1" applyFont="1" applyFill="1" applyBorder="1" applyAlignment="1">
      <alignment horizontal="center" vertical="center" wrapText="1"/>
    </xf>
    <xf numFmtId="166" fontId="29" fillId="35" borderId="6" xfId="47" applyNumberFormat="1" applyFont="1" applyFill="1" applyBorder="1" applyAlignment="1">
      <alignment horizontal="center" vertical="center"/>
    </xf>
    <xf numFmtId="0" fontId="32" fillId="0" borderId="8" xfId="47" applyFont="1" applyBorder="1" applyAlignment="1">
      <alignment horizontal="left" vertical="center"/>
    </xf>
    <xf numFmtId="0" fontId="20" fillId="0" borderId="0" xfId="47" applyFont="1" applyAlignment="1">
      <alignment horizontal="center" vertical="center"/>
    </xf>
    <xf numFmtId="166" fontId="20" fillId="0" borderId="0" xfId="47" applyNumberFormat="1" applyFont="1" applyAlignment="1">
      <alignment horizontal="right" vertical="center"/>
    </xf>
    <xf numFmtId="49" fontId="23" fillId="0" borderId="13" xfId="47" applyNumberFormat="1" applyFont="1" applyBorder="1" applyAlignment="1">
      <alignment horizontal="center" vertical="center"/>
    </xf>
    <xf numFmtId="49" fontId="23" fillId="0" borderId="8" xfId="47" applyNumberFormat="1" applyFont="1" applyBorder="1" applyAlignment="1">
      <alignment horizontal="center" vertical="center"/>
    </xf>
    <xf numFmtId="165" fontId="31" fillId="0" borderId="13" xfId="47" applyNumberFormat="1" applyFont="1" applyBorder="1" applyAlignment="1">
      <alignment horizontal="center" vertical="center"/>
    </xf>
    <xf numFmtId="165" fontId="31" fillId="0" borderId="8" xfId="47" applyNumberFormat="1" applyFont="1" applyBorder="1" applyAlignment="1">
      <alignment horizontal="center" vertical="center"/>
    </xf>
    <xf numFmtId="0" fontId="21" fillId="0" borderId="13" xfId="47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/>
    </xf>
    <xf numFmtId="165" fontId="21" fillId="0" borderId="13" xfId="47" applyNumberFormat="1" applyFont="1" applyBorder="1" applyAlignment="1">
      <alignment horizontal="center" vertical="center"/>
    </xf>
    <xf numFmtId="165" fontId="21" fillId="0" borderId="8" xfId="47" applyNumberFormat="1" applyFont="1" applyBorder="1" applyAlignment="1">
      <alignment horizontal="center" vertical="center"/>
    </xf>
    <xf numFmtId="166" fontId="30" fillId="0" borderId="13" xfId="47" applyNumberFormat="1" applyFont="1" applyBorder="1" applyAlignment="1">
      <alignment horizontal="center" vertical="center" wrapText="1"/>
    </xf>
    <xf numFmtId="166" fontId="30" fillId="0" borderId="8" xfId="47" applyNumberFormat="1" applyFont="1" applyBorder="1" applyAlignment="1">
      <alignment horizontal="center" vertical="center" wrapText="1"/>
    </xf>
    <xf numFmtId="165" fontId="25" fillId="19" borderId="13" xfId="47" applyNumberFormat="1" applyFont="1" applyFill="1" applyBorder="1" applyAlignment="1">
      <alignment horizontal="center" vertical="center" wrapText="1"/>
    </xf>
    <xf numFmtId="165" fontId="25" fillId="19" borderId="8" xfId="47" applyNumberFormat="1" applyFont="1" applyFill="1" applyBorder="1" applyAlignment="1">
      <alignment horizontal="center" vertical="center" wrapText="1"/>
    </xf>
    <xf numFmtId="0" fontId="23" fillId="0" borderId="13" xfId="47" applyFont="1" applyBorder="1" applyAlignment="1">
      <alignment horizontal="center" vertical="center" textRotation="90" wrapText="1"/>
    </xf>
    <xf numFmtId="0" fontId="23" fillId="0" borderId="8" xfId="47" applyFont="1" applyBorder="1" applyAlignment="1">
      <alignment horizontal="center" vertical="center" textRotation="90" wrapText="1"/>
    </xf>
    <xf numFmtId="0" fontId="19" fillId="33" borderId="6" xfId="48" applyFont="1" applyFill="1" applyBorder="1" applyAlignment="1">
      <alignment horizontal="center" vertical="center"/>
    </xf>
    <xf numFmtId="49" fontId="23" fillId="0" borderId="10" xfId="47" applyNumberFormat="1" applyFont="1" applyBorder="1" applyAlignment="1">
      <alignment horizontal="center" vertical="center" textRotation="90"/>
    </xf>
    <xf numFmtId="49" fontId="23" fillId="0" borderId="8" xfId="47" applyNumberFormat="1" applyFont="1" applyBorder="1" applyAlignment="1">
      <alignment horizontal="center" vertical="center" textRotation="90"/>
    </xf>
    <xf numFmtId="165" fontId="25" fillId="19" borderId="11" xfId="47" applyNumberFormat="1" applyFont="1" applyFill="1" applyBorder="1" applyAlignment="1">
      <alignment horizontal="center" vertical="center" wrapText="1"/>
    </xf>
    <xf numFmtId="165" fontId="25" fillId="19" borderId="14" xfId="47" applyNumberFormat="1" applyFont="1" applyFill="1" applyBorder="1" applyAlignment="1">
      <alignment horizontal="center" vertical="center" wrapText="1"/>
    </xf>
    <xf numFmtId="49" fontId="23" fillId="0" borderId="13" xfId="47" applyNumberFormat="1" applyFont="1" applyBorder="1" applyAlignment="1">
      <alignment horizontal="center" vertical="center" textRotation="90"/>
    </xf>
    <xf numFmtId="49" fontId="23" fillId="0" borderId="13" xfId="47" applyNumberFormat="1" applyFont="1" applyBorder="1" applyAlignment="1">
      <alignment horizontal="center" vertical="center" wrapText="1"/>
    </xf>
    <xf numFmtId="49" fontId="23" fillId="0" borderId="8" xfId="47" applyNumberFormat="1" applyFont="1" applyBorder="1" applyAlignment="1">
      <alignment horizontal="center" vertical="center" wrapText="1"/>
    </xf>
    <xf numFmtId="0" fontId="29" fillId="0" borderId="11" xfId="47" applyFont="1" applyBorder="1" applyAlignment="1">
      <alignment horizontal="center" vertical="center" wrapText="1"/>
    </xf>
    <xf numFmtId="0" fontId="29" fillId="0" borderId="12" xfId="47" applyFont="1" applyBorder="1" applyAlignment="1">
      <alignment horizontal="center" vertical="center" wrapText="1"/>
    </xf>
    <xf numFmtId="0" fontId="25" fillId="19" borderId="11" xfId="47" applyFont="1" applyFill="1" applyBorder="1" applyAlignment="1">
      <alignment horizontal="center" vertical="center" wrapText="1"/>
    </xf>
    <xf numFmtId="0" fontId="25" fillId="19" borderId="12" xfId="47" applyFont="1" applyFill="1" applyBorder="1" applyAlignment="1">
      <alignment horizontal="center" vertical="center" wrapText="1"/>
    </xf>
    <xf numFmtId="49" fontId="23" fillId="35" borderId="13" xfId="47" applyNumberFormat="1" applyFont="1" applyFill="1" applyBorder="1" applyAlignment="1">
      <alignment horizontal="center" vertical="center"/>
    </xf>
    <xf numFmtId="49" fontId="23" fillId="35" borderId="8" xfId="47" applyNumberFormat="1" applyFont="1" applyFill="1" applyBorder="1" applyAlignment="1">
      <alignment horizontal="center" vertical="center"/>
    </xf>
    <xf numFmtId="0" fontId="23" fillId="35" borderId="13" xfId="47" applyFont="1" applyFill="1" applyBorder="1" applyAlignment="1">
      <alignment horizontal="center" vertical="center" textRotation="90" wrapText="1"/>
    </xf>
    <xf numFmtId="0" fontId="23" fillId="35" borderId="8" xfId="47" applyFont="1" applyFill="1" applyBorder="1" applyAlignment="1">
      <alignment horizontal="center" vertical="center" textRotation="90" wrapText="1"/>
    </xf>
    <xf numFmtId="165" fontId="21" fillId="35" borderId="13" xfId="47" applyNumberFormat="1" applyFont="1" applyFill="1" applyBorder="1" applyAlignment="1">
      <alignment horizontal="center" vertical="center"/>
    </xf>
    <xf numFmtId="165" fontId="21" fillId="35" borderId="8" xfId="47" applyNumberFormat="1" applyFont="1" applyFill="1" applyBorder="1" applyAlignment="1">
      <alignment horizontal="center" vertical="center"/>
    </xf>
    <xf numFmtId="0" fontId="21" fillId="35" borderId="13" xfId="47" applyFont="1" applyFill="1" applyBorder="1" applyAlignment="1">
      <alignment horizontal="center" vertical="center"/>
    </xf>
    <xf numFmtId="0" fontId="21" fillId="35" borderId="8" xfId="47" applyFont="1" applyFill="1" applyBorder="1" applyAlignment="1">
      <alignment horizontal="center" vertical="center"/>
    </xf>
    <xf numFmtId="166" fontId="30" fillId="35" borderId="13" xfId="47" applyNumberFormat="1" applyFont="1" applyFill="1" applyBorder="1" applyAlignment="1">
      <alignment horizontal="center" vertical="center" wrapText="1"/>
    </xf>
    <xf numFmtId="166" fontId="30" fillId="35" borderId="8" xfId="47" applyNumberFormat="1" applyFont="1" applyFill="1" applyBorder="1" applyAlignment="1">
      <alignment horizontal="center" vertical="center" wrapText="1"/>
    </xf>
    <xf numFmtId="49" fontId="23" fillId="0" borderId="13" xfId="47" applyNumberFormat="1" applyFont="1" applyFill="1" applyBorder="1" applyAlignment="1">
      <alignment horizontal="center" vertical="center"/>
    </xf>
    <xf numFmtId="49" fontId="23" fillId="0" borderId="8" xfId="47" applyNumberFormat="1" applyFont="1" applyFill="1" applyBorder="1" applyAlignment="1">
      <alignment horizontal="center" vertical="center"/>
    </xf>
    <xf numFmtId="165" fontId="21" fillId="0" borderId="13" xfId="47" applyNumberFormat="1" applyFont="1" applyFill="1" applyBorder="1" applyAlignment="1">
      <alignment horizontal="center" vertical="center"/>
    </xf>
    <xf numFmtId="165" fontId="21" fillId="0" borderId="8" xfId="47" applyNumberFormat="1" applyFont="1" applyFill="1" applyBorder="1" applyAlignment="1">
      <alignment horizontal="center" vertical="center"/>
    </xf>
    <xf numFmtId="0" fontId="21" fillId="0" borderId="13" xfId="47" applyFont="1" applyFill="1" applyBorder="1" applyAlignment="1">
      <alignment horizontal="center" vertical="center"/>
    </xf>
    <xf numFmtId="0" fontId="21" fillId="0" borderId="8" xfId="47" applyFont="1" applyFill="1" applyBorder="1" applyAlignment="1">
      <alignment horizontal="center" vertical="center"/>
    </xf>
    <xf numFmtId="166" fontId="30" fillId="0" borderId="13" xfId="47" applyNumberFormat="1" applyFont="1" applyFill="1" applyBorder="1" applyAlignment="1">
      <alignment horizontal="center" vertical="center" wrapText="1"/>
    </xf>
    <xf numFmtId="166" fontId="30" fillId="0" borderId="8" xfId="47" applyNumberFormat="1" applyFont="1" applyFill="1" applyBorder="1" applyAlignment="1">
      <alignment horizontal="center" vertical="center" wrapText="1"/>
    </xf>
    <xf numFmtId="166" fontId="24" fillId="0" borderId="6" xfId="47" applyNumberFormat="1" applyFont="1" applyBorder="1" applyAlignment="1">
      <alignment horizontal="left" vertical="center" wrapText="1"/>
    </xf>
    <xf numFmtId="49" fontId="23" fillId="0" borderId="6" xfId="47" applyNumberFormat="1" applyFont="1" applyBorder="1" applyAlignment="1">
      <alignment horizontal="center" vertical="center"/>
    </xf>
    <xf numFmtId="0" fontId="23" fillId="0" borderId="6" xfId="47" applyFont="1" applyBorder="1" applyAlignment="1">
      <alignment horizontal="center" vertical="center" textRotation="90" wrapText="1"/>
    </xf>
    <xf numFmtId="0" fontId="23" fillId="0" borderId="6" xfId="47" applyFont="1" applyBorder="1" applyAlignment="1">
      <alignment horizontal="center" vertical="center" textRotation="90"/>
    </xf>
    <xf numFmtId="165" fontId="21" fillId="0" borderId="6" xfId="47" applyNumberFormat="1" applyFont="1" applyBorder="1" applyAlignment="1">
      <alignment horizontal="center" vertical="center"/>
    </xf>
    <xf numFmtId="0" fontId="21" fillId="0" borderId="6" xfId="47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 wrapText="1"/>
    </xf>
    <xf numFmtId="0" fontId="21" fillId="0" borderId="6" xfId="47" applyFont="1" applyBorder="1" applyAlignment="1">
      <alignment horizontal="center" vertical="center" wrapText="1"/>
    </xf>
    <xf numFmtId="0" fontId="23" fillId="0" borderId="13" xfId="47" applyFont="1" applyBorder="1" applyAlignment="1">
      <alignment horizontal="center" vertical="center" textRotation="90"/>
    </xf>
    <xf numFmtId="165" fontId="21" fillId="0" borderId="9" xfId="47" applyNumberFormat="1" applyFont="1" applyBorder="1" applyAlignment="1">
      <alignment horizontal="center" vertical="center"/>
    </xf>
    <xf numFmtId="165" fontId="21" fillId="0" borderId="10" xfId="47" applyNumberFormat="1" applyFont="1" applyBorder="1" applyAlignment="1">
      <alignment horizontal="center" vertical="center"/>
    </xf>
  </cellXfs>
  <cellStyles count="49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1 2" xfId="46" xr:uid="{00000000-0005-0000-0000-000016000000}"/>
    <cellStyle name="Nadpis 2" xfId="3" builtinId="17" customBuiltin="1"/>
    <cellStyle name="Nadpis 3" xfId="4" builtinId="18" customBuiltin="1"/>
    <cellStyle name="Nadpis 3 2" xfId="48" xr:uid="{00000000-0005-0000-0000-000019000000}"/>
    <cellStyle name="Nadpis 4" xfId="5" builtinId="19" customBuiltin="1"/>
    <cellStyle name="Nadpis tabulky" xfId="44" xr:uid="{00000000-0005-0000-0000-00001B000000}"/>
    <cellStyle name="Název" xfId="1" builtinId="15" customBuiltin="1"/>
    <cellStyle name="Neutrální" xfId="8" builtinId="28" customBuiltin="1"/>
    <cellStyle name="Normální" xfId="0" builtinId="0" customBuiltin="1"/>
    <cellStyle name="Normální 2" xfId="47" xr:uid="{00000000-0005-0000-0000-00001F000000}"/>
    <cellStyle name="Podbarvení" xfId="45" xr:uid="{00000000-0005-0000-0000-000020000000}"/>
    <cellStyle name="Poznámka" xfId="13" builtinId="10" customBuiltin="1"/>
    <cellStyle name="Procent [CZ-2]" xfId="43" xr:uid="{00000000-0005-0000-0000-000022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62"/>
  <sheetViews>
    <sheetView zoomScale="90" zoomScaleNormal="90" workbookViewId="0">
      <selection activeCell="A2" sqref="A2:G2"/>
    </sheetView>
  </sheetViews>
  <sheetFormatPr defaultColWidth="9" defaultRowHeight="12.75" x14ac:dyDescent="0.2"/>
  <cols>
    <col min="1" max="3" width="2.625" style="3" customWidth="1"/>
    <col min="4" max="4" width="4.625" style="3" customWidth="1"/>
    <col min="5" max="5" width="7.625" style="3" customWidth="1"/>
    <col min="6" max="6" width="25.625" style="3" customWidth="1"/>
    <col min="7" max="7" width="7.625" style="3" customWidth="1"/>
    <col min="8" max="8" width="4.625" style="3" customWidth="1"/>
    <col min="9" max="9" width="12.625" style="3" customWidth="1"/>
    <col min="10" max="10" width="15.625" style="3" customWidth="1"/>
    <col min="11" max="11" width="8.625" style="3" customWidth="1"/>
    <col min="12" max="13" width="4.625" style="3" customWidth="1"/>
    <col min="14" max="14" width="7.125" style="3" customWidth="1"/>
    <col min="15" max="16" width="4.625" style="3" customWidth="1"/>
    <col min="17" max="18" width="6.125" style="3" customWidth="1"/>
    <col min="19" max="21" width="4.625" style="3" customWidth="1"/>
    <col min="22" max="22" width="5.125" style="3" customWidth="1"/>
    <col min="23" max="23" width="4.625" style="3" customWidth="1"/>
    <col min="24" max="24" width="10.625" style="3" customWidth="1"/>
    <col min="25" max="30" width="5.625" style="3" customWidth="1"/>
    <col min="31" max="31" width="30.625" style="3" customWidth="1"/>
    <col min="32" max="33" width="4.625" style="3" customWidth="1"/>
    <col min="34" max="34" width="5.625" style="3" customWidth="1"/>
    <col min="35" max="36" width="4.625" style="3" customWidth="1"/>
    <col min="37" max="38" width="6.625" style="3" customWidth="1"/>
    <col min="39" max="16384" width="9" style="3"/>
  </cols>
  <sheetData>
    <row r="1" spans="1:38" ht="20.25" x14ac:dyDescent="0.2">
      <c r="A1" s="23" t="s">
        <v>233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2" t="s">
        <v>0</v>
      </c>
    </row>
    <row r="2" spans="1:38" ht="15" customHeight="1" x14ac:dyDescent="0.2">
      <c r="A2" s="108" t="s">
        <v>1</v>
      </c>
      <c r="B2" s="108"/>
      <c r="C2" s="108"/>
      <c r="D2" s="108"/>
      <c r="E2" s="108"/>
      <c r="F2" s="108"/>
      <c r="G2" s="108"/>
      <c r="H2" s="108" t="s">
        <v>2</v>
      </c>
      <c r="I2" s="108"/>
      <c r="J2" s="108"/>
      <c r="K2" s="108"/>
      <c r="L2" s="108"/>
      <c r="M2" s="108" t="s">
        <v>3</v>
      </c>
      <c r="N2" s="108"/>
      <c r="O2" s="108"/>
      <c r="P2" s="108" t="s">
        <v>4</v>
      </c>
      <c r="Q2" s="108"/>
      <c r="R2" s="108"/>
      <c r="S2" s="108"/>
      <c r="T2" s="108"/>
      <c r="U2" s="108"/>
      <c r="V2" s="108"/>
      <c r="W2" s="108"/>
      <c r="X2" s="108" t="s">
        <v>5</v>
      </c>
      <c r="Y2" s="108"/>
      <c r="Z2" s="108"/>
      <c r="AA2" s="108"/>
      <c r="AB2" s="108"/>
      <c r="AC2" s="108"/>
      <c r="AD2" s="108"/>
      <c r="AE2" s="4" t="s">
        <v>6</v>
      </c>
      <c r="AF2" s="108" t="s">
        <v>7</v>
      </c>
      <c r="AG2" s="108"/>
      <c r="AH2" s="108"/>
      <c r="AI2" s="108"/>
      <c r="AJ2" s="108"/>
      <c r="AK2" s="108"/>
      <c r="AL2" s="108"/>
    </row>
    <row r="3" spans="1:38" ht="69.95" customHeight="1" x14ac:dyDescent="0.2">
      <c r="A3" s="5" t="s">
        <v>8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5" t="s">
        <v>1</v>
      </c>
      <c r="H3" s="5" t="s">
        <v>14</v>
      </c>
      <c r="I3" s="6" t="s">
        <v>15</v>
      </c>
      <c r="J3" s="6" t="s">
        <v>16</v>
      </c>
      <c r="K3" s="5" t="s">
        <v>17</v>
      </c>
      <c r="L3" s="5" t="s">
        <v>18</v>
      </c>
      <c r="M3" s="6" t="s">
        <v>19</v>
      </c>
      <c r="N3" s="6" t="s">
        <v>20</v>
      </c>
      <c r="O3" s="6" t="s">
        <v>21</v>
      </c>
      <c r="P3" s="6" t="s">
        <v>22</v>
      </c>
      <c r="Q3" s="6" t="s">
        <v>23</v>
      </c>
      <c r="R3" s="6" t="s">
        <v>24</v>
      </c>
      <c r="S3" s="6" t="s">
        <v>25</v>
      </c>
      <c r="T3" s="6" t="s">
        <v>26</v>
      </c>
      <c r="U3" s="6" t="s">
        <v>27</v>
      </c>
      <c r="V3" s="6" t="s">
        <v>28</v>
      </c>
      <c r="W3" s="6" t="s">
        <v>29</v>
      </c>
      <c r="X3" s="6" t="s">
        <v>30</v>
      </c>
      <c r="Y3" s="6" t="s">
        <v>31</v>
      </c>
      <c r="Z3" s="6" t="s">
        <v>32</v>
      </c>
      <c r="AA3" s="6" t="s">
        <v>33</v>
      </c>
      <c r="AB3" s="6" t="s">
        <v>34</v>
      </c>
      <c r="AC3" s="6" t="s">
        <v>35</v>
      </c>
      <c r="AD3" s="6" t="s">
        <v>36</v>
      </c>
      <c r="AE3" s="6" t="s">
        <v>37</v>
      </c>
      <c r="AF3" s="6" t="s">
        <v>38</v>
      </c>
      <c r="AG3" s="6" t="s">
        <v>27</v>
      </c>
      <c r="AH3" s="6" t="s">
        <v>39</v>
      </c>
      <c r="AI3" s="6" t="s">
        <v>40</v>
      </c>
      <c r="AJ3" s="6" t="s">
        <v>41</v>
      </c>
      <c r="AK3" s="6" t="s">
        <v>42</v>
      </c>
      <c r="AL3" s="6" t="s">
        <v>43</v>
      </c>
    </row>
    <row r="4" spans="1:38" s="8" customFormat="1" ht="15" customHeight="1" x14ac:dyDescent="0.2">
      <c r="A4" s="38"/>
      <c r="B4" s="38"/>
      <c r="C4" s="38"/>
      <c r="D4" s="38"/>
      <c r="E4" s="38"/>
      <c r="F4" s="38"/>
      <c r="G4" s="38"/>
      <c r="H4" s="38" t="s">
        <v>44</v>
      </c>
      <c r="I4" s="38"/>
      <c r="J4" s="38"/>
      <c r="K4" s="38"/>
      <c r="L4" s="38" t="s">
        <v>45</v>
      </c>
      <c r="M4" s="38" t="s">
        <v>46</v>
      </c>
      <c r="N4" s="38"/>
      <c r="O4" s="38" t="s">
        <v>47</v>
      </c>
      <c r="P4" s="38"/>
      <c r="Q4" s="38"/>
      <c r="R4" s="38" t="s">
        <v>48</v>
      </c>
      <c r="S4" s="38"/>
      <c r="T4" s="38"/>
      <c r="U4" s="38" t="s">
        <v>49</v>
      </c>
      <c r="V4" s="38" t="s">
        <v>49</v>
      </c>
      <c r="W4" s="38" t="s">
        <v>50</v>
      </c>
      <c r="X4" s="38"/>
      <c r="Y4" s="38" t="s">
        <v>49</v>
      </c>
      <c r="Z4" s="38" t="s">
        <v>49</v>
      </c>
      <c r="AA4" s="38" t="s">
        <v>49</v>
      </c>
      <c r="AB4" s="38" t="s">
        <v>49</v>
      </c>
      <c r="AC4" s="38" t="s">
        <v>49</v>
      </c>
      <c r="AD4" s="38" t="s">
        <v>49</v>
      </c>
      <c r="AE4" s="38"/>
      <c r="AF4" s="38" t="s">
        <v>49</v>
      </c>
      <c r="AG4" s="38" t="s">
        <v>49</v>
      </c>
      <c r="AH4" s="38" t="s">
        <v>51</v>
      </c>
      <c r="AI4" s="38"/>
      <c r="AJ4" s="38" t="s">
        <v>46</v>
      </c>
      <c r="AK4" s="38" t="s">
        <v>52</v>
      </c>
      <c r="AL4" s="38" t="s">
        <v>53</v>
      </c>
    </row>
    <row r="5" spans="1:38" s="8" customFormat="1" ht="30" customHeight="1" x14ac:dyDescent="0.2">
      <c r="A5" s="109"/>
      <c r="B5" s="109"/>
      <c r="C5" s="94" t="s">
        <v>55</v>
      </c>
      <c r="D5" s="106" t="s">
        <v>119</v>
      </c>
      <c r="E5" s="100">
        <v>339.68200000000002</v>
      </c>
      <c r="F5" s="100"/>
      <c r="G5" s="98" t="s">
        <v>56</v>
      </c>
      <c r="H5" s="26">
        <v>2010</v>
      </c>
      <c r="I5" s="27" t="s">
        <v>62</v>
      </c>
      <c r="J5" s="26" t="s">
        <v>85</v>
      </c>
      <c r="K5" s="27" t="s">
        <v>58</v>
      </c>
      <c r="L5" s="26"/>
      <c r="M5" s="26">
        <v>1.3</v>
      </c>
      <c r="N5" s="72" t="s">
        <v>63</v>
      </c>
      <c r="O5" s="26" t="s">
        <v>84</v>
      </c>
      <c r="P5" s="26">
        <v>2</v>
      </c>
      <c r="Q5" s="26"/>
      <c r="R5" s="26"/>
      <c r="S5" s="26"/>
      <c r="T5" s="26"/>
      <c r="U5" s="26">
        <v>9.86</v>
      </c>
      <c r="V5" s="36"/>
      <c r="W5" s="37"/>
      <c r="X5" s="35"/>
      <c r="Y5" s="16">
        <v>12.6</v>
      </c>
      <c r="Z5" s="26">
        <v>4.5200000000000005</v>
      </c>
      <c r="AA5" s="26">
        <v>5.62</v>
      </c>
      <c r="AB5" s="26">
        <v>1</v>
      </c>
      <c r="AC5" s="26">
        <v>2.6</v>
      </c>
      <c r="AD5" s="26">
        <v>0.51</v>
      </c>
      <c r="AE5" s="102" t="s">
        <v>229</v>
      </c>
      <c r="AF5" s="75"/>
      <c r="AG5" s="75"/>
      <c r="AH5" s="75"/>
      <c r="AI5" s="75"/>
      <c r="AJ5" s="75"/>
      <c r="AK5" s="75"/>
      <c r="AL5" s="76"/>
    </row>
    <row r="6" spans="1:38" s="8" customFormat="1" ht="30" customHeight="1" x14ac:dyDescent="0.2">
      <c r="A6" s="109"/>
      <c r="B6" s="109"/>
      <c r="C6" s="95"/>
      <c r="D6" s="107"/>
      <c r="E6" s="101"/>
      <c r="F6" s="101"/>
      <c r="G6" s="99"/>
      <c r="H6" s="26"/>
      <c r="I6" s="40" t="s">
        <v>155</v>
      </c>
      <c r="J6" s="40" t="s">
        <v>156</v>
      </c>
      <c r="K6" s="27"/>
      <c r="L6" s="26"/>
      <c r="M6" s="39"/>
      <c r="N6" s="40"/>
      <c r="O6" s="26"/>
      <c r="P6" s="39"/>
      <c r="Q6" s="62"/>
      <c r="R6" s="62"/>
      <c r="S6" s="41"/>
      <c r="T6" s="39"/>
      <c r="U6" s="39"/>
      <c r="V6" s="36"/>
      <c r="W6" s="37"/>
      <c r="X6" s="35"/>
      <c r="Y6" s="39">
        <v>12.6</v>
      </c>
      <c r="Z6" s="39">
        <v>4.5200000000000005</v>
      </c>
      <c r="AA6" s="39">
        <v>5.62</v>
      </c>
      <c r="AB6" s="39">
        <v>1</v>
      </c>
      <c r="AC6" s="39">
        <v>2.6</v>
      </c>
      <c r="AD6" s="39">
        <v>0.5</v>
      </c>
      <c r="AE6" s="103"/>
      <c r="AF6" s="73">
        <f>Y6</f>
        <v>12.6</v>
      </c>
      <c r="AG6" s="73">
        <v>9.86</v>
      </c>
      <c r="AH6" s="73">
        <f>AF6*AG6</f>
        <v>124.23599999999999</v>
      </c>
      <c r="AI6" s="73" t="s">
        <v>191</v>
      </c>
      <c r="AJ6" s="73">
        <v>0.2</v>
      </c>
      <c r="AK6" s="73">
        <v>43</v>
      </c>
      <c r="AL6" s="74">
        <f t="shared" ref="AL6:AL8" si="0">+AK6*AJ6*AH6/1000</f>
        <v>1.0684296</v>
      </c>
    </row>
    <row r="7" spans="1:38" s="8" customFormat="1" ht="30" customHeight="1" x14ac:dyDescent="0.2">
      <c r="A7" s="109"/>
      <c r="B7" s="109"/>
      <c r="C7" s="94" t="s">
        <v>55</v>
      </c>
      <c r="D7" s="106" t="s">
        <v>120</v>
      </c>
      <c r="E7" s="100">
        <v>343.65600000000001</v>
      </c>
      <c r="F7" s="100"/>
      <c r="G7" s="98" t="s">
        <v>56</v>
      </c>
      <c r="H7" s="26">
        <v>1908</v>
      </c>
      <c r="I7" s="27" t="s">
        <v>57</v>
      </c>
      <c r="J7" s="26" t="s">
        <v>62</v>
      </c>
      <c r="K7" s="27" t="s">
        <v>58</v>
      </c>
      <c r="L7" s="26"/>
      <c r="M7" s="26"/>
      <c r="N7" s="26"/>
      <c r="O7" s="26" t="s">
        <v>86</v>
      </c>
      <c r="P7" s="26">
        <v>2</v>
      </c>
      <c r="Q7" s="26"/>
      <c r="R7" s="26"/>
      <c r="S7" s="26"/>
      <c r="T7" s="26"/>
      <c r="U7" s="26">
        <v>9.9600000000000009</v>
      </c>
      <c r="V7" s="36"/>
      <c r="W7" s="37"/>
      <c r="X7" s="35"/>
      <c r="Y7" s="16">
        <v>9.82</v>
      </c>
      <c r="Z7" s="26">
        <v>3.15</v>
      </c>
      <c r="AA7" s="26">
        <v>3.7</v>
      </c>
      <c r="AB7" s="26">
        <v>1</v>
      </c>
      <c r="AC7" s="26">
        <v>4.37</v>
      </c>
      <c r="AD7" s="26">
        <v>0.98</v>
      </c>
      <c r="AE7" s="102" t="s">
        <v>101</v>
      </c>
      <c r="AF7" s="42">
        <f>Y7</f>
        <v>9.82</v>
      </c>
      <c r="AG7" s="42">
        <f>U7</f>
        <v>9.9600000000000009</v>
      </c>
      <c r="AH7" s="42">
        <f t="shared" ref="AH7:AH8" si="1">AF7*AG7</f>
        <v>97.807200000000009</v>
      </c>
      <c r="AI7" s="42" t="s">
        <v>64</v>
      </c>
      <c r="AJ7" s="10">
        <v>1</v>
      </c>
      <c r="AK7" s="61">
        <v>21</v>
      </c>
      <c r="AL7" s="60">
        <f t="shared" si="0"/>
        <v>2.0539511999999998</v>
      </c>
    </row>
    <row r="8" spans="1:38" s="8" customFormat="1" ht="30" customHeight="1" x14ac:dyDescent="0.2">
      <c r="A8" s="109"/>
      <c r="B8" s="109"/>
      <c r="C8" s="95"/>
      <c r="D8" s="107"/>
      <c r="E8" s="101"/>
      <c r="F8" s="101"/>
      <c r="G8" s="99"/>
      <c r="H8" s="26"/>
      <c r="I8" s="40" t="s">
        <v>158</v>
      </c>
      <c r="J8" s="40" t="s">
        <v>159</v>
      </c>
      <c r="K8" s="40" t="s">
        <v>160</v>
      </c>
      <c r="L8" s="40" t="s">
        <v>161</v>
      </c>
      <c r="M8" s="40">
        <v>1.21</v>
      </c>
      <c r="N8" s="40" t="s">
        <v>63</v>
      </c>
      <c r="O8" s="64"/>
      <c r="P8" s="13">
        <v>2</v>
      </c>
      <c r="Q8" s="62" t="s">
        <v>59</v>
      </c>
      <c r="R8" s="62">
        <v>120</v>
      </c>
      <c r="S8" s="65">
        <v>3</v>
      </c>
      <c r="T8" s="62" t="s">
        <v>60</v>
      </c>
      <c r="U8" s="65">
        <v>10.82</v>
      </c>
      <c r="V8" s="36"/>
      <c r="W8" s="37"/>
      <c r="X8" s="35"/>
      <c r="Y8" s="62">
        <v>10.5</v>
      </c>
      <c r="Z8" s="62">
        <v>3.2</v>
      </c>
      <c r="AA8" s="62"/>
      <c r="AB8" s="62">
        <v>1</v>
      </c>
      <c r="AC8" s="62">
        <v>4.5</v>
      </c>
      <c r="AD8" s="62">
        <v>0.3</v>
      </c>
      <c r="AE8" s="103"/>
      <c r="AF8" s="39">
        <f>Y8</f>
        <v>10.5</v>
      </c>
      <c r="AG8" s="39">
        <f>U8</f>
        <v>10.82</v>
      </c>
      <c r="AH8" s="62">
        <f t="shared" si="1"/>
        <v>113.61</v>
      </c>
      <c r="AI8" s="62" t="s">
        <v>157</v>
      </c>
      <c r="AJ8" s="62">
        <v>1</v>
      </c>
      <c r="AK8" s="62">
        <v>80</v>
      </c>
      <c r="AL8" s="66">
        <f t="shared" si="0"/>
        <v>9.0887999999999991</v>
      </c>
    </row>
    <row r="9" spans="1:38" s="8" customFormat="1" ht="30" customHeight="1" x14ac:dyDescent="0.2">
      <c r="A9" s="109"/>
      <c r="B9" s="109"/>
      <c r="C9" s="94" t="s">
        <v>55</v>
      </c>
      <c r="D9" s="106" t="s">
        <v>121</v>
      </c>
      <c r="E9" s="100">
        <v>344.00100000000003</v>
      </c>
      <c r="F9" s="100"/>
      <c r="G9" s="98" t="s">
        <v>56</v>
      </c>
      <c r="H9" s="26">
        <v>1909</v>
      </c>
      <c r="I9" s="27" t="s">
        <v>57</v>
      </c>
      <c r="J9" s="26" t="s">
        <v>87</v>
      </c>
      <c r="K9" s="27" t="s">
        <v>88</v>
      </c>
      <c r="L9" s="26"/>
      <c r="M9" s="26"/>
      <c r="N9" s="26"/>
      <c r="O9" s="26" t="s">
        <v>86</v>
      </c>
      <c r="P9" s="26">
        <v>2</v>
      </c>
      <c r="Q9" s="26"/>
      <c r="R9" s="26"/>
      <c r="S9" s="26"/>
      <c r="T9" s="26"/>
      <c r="U9" s="26">
        <v>11.75</v>
      </c>
      <c r="V9" s="36"/>
      <c r="W9" s="37"/>
      <c r="X9" s="35"/>
      <c r="Y9" s="16">
        <v>98.070000000000007</v>
      </c>
      <c r="Z9" s="26">
        <v>88.100000000000009</v>
      </c>
      <c r="AA9" s="26">
        <v>26.12</v>
      </c>
      <c r="AB9" s="26">
        <v>3</v>
      </c>
      <c r="AC9" s="26">
        <v>6.76</v>
      </c>
      <c r="AD9" s="26">
        <v>2.35</v>
      </c>
      <c r="AE9" s="102" t="s">
        <v>102</v>
      </c>
      <c r="AF9" s="42">
        <f>Y9</f>
        <v>98.070000000000007</v>
      </c>
      <c r="AG9" s="42">
        <f>U9</f>
        <v>11.75</v>
      </c>
      <c r="AH9" s="42">
        <f t="shared" ref="AH9:AH10" si="2">AF9*AG9</f>
        <v>1152.3225</v>
      </c>
      <c r="AI9" s="42" t="s">
        <v>64</v>
      </c>
      <c r="AJ9" s="10">
        <v>0.5</v>
      </c>
      <c r="AK9" s="61">
        <v>21</v>
      </c>
      <c r="AL9" s="60">
        <f t="shared" ref="AL9:AL10" si="3">+AK9*AJ9*AH9/1000</f>
        <v>12.09938625</v>
      </c>
    </row>
    <row r="10" spans="1:38" s="8" customFormat="1" ht="30" customHeight="1" x14ac:dyDescent="0.2">
      <c r="A10" s="109"/>
      <c r="B10" s="109"/>
      <c r="C10" s="95"/>
      <c r="D10" s="107"/>
      <c r="E10" s="101"/>
      <c r="F10" s="101"/>
      <c r="G10" s="99"/>
      <c r="H10" s="26"/>
      <c r="I10" s="40" t="s">
        <v>162</v>
      </c>
      <c r="J10" s="116" t="s">
        <v>163</v>
      </c>
      <c r="K10" s="117"/>
      <c r="L10" s="26"/>
      <c r="M10" s="39">
        <v>1.21</v>
      </c>
      <c r="N10" s="40" t="s">
        <v>63</v>
      </c>
      <c r="O10" s="26"/>
      <c r="P10" s="39"/>
      <c r="Q10" s="62" t="s">
        <v>59</v>
      </c>
      <c r="R10" s="62">
        <v>120</v>
      </c>
      <c r="S10" s="41">
        <v>3</v>
      </c>
      <c r="T10" s="39" t="s">
        <v>60</v>
      </c>
      <c r="U10" s="39">
        <v>12</v>
      </c>
      <c r="V10" s="36"/>
      <c r="W10" s="37"/>
      <c r="X10" s="35"/>
      <c r="Y10" s="26">
        <v>130</v>
      </c>
      <c r="Z10" s="26">
        <v>118</v>
      </c>
      <c r="AA10" s="40" t="s">
        <v>164</v>
      </c>
      <c r="AB10" s="39">
        <v>1</v>
      </c>
      <c r="AC10" s="26"/>
      <c r="AD10" s="26"/>
      <c r="AE10" s="103"/>
      <c r="AF10" s="39">
        <f>Y10</f>
        <v>130</v>
      </c>
      <c r="AG10" s="39">
        <f>U10</f>
        <v>12</v>
      </c>
      <c r="AH10" s="62">
        <f t="shared" si="2"/>
        <v>1560</v>
      </c>
      <c r="AI10" s="62" t="s">
        <v>74</v>
      </c>
      <c r="AJ10" s="62">
        <v>1</v>
      </c>
      <c r="AK10" s="62">
        <v>101</v>
      </c>
      <c r="AL10" s="66">
        <f t="shared" si="3"/>
        <v>157.56</v>
      </c>
    </row>
    <row r="11" spans="1:38" s="8" customFormat="1" ht="30" customHeight="1" x14ac:dyDescent="0.2">
      <c r="A11" s="109"/>
      <c r="B11" s="109"/>
      <c r="C11" s="94" t="s">
        <v>55</v>
      </c>
      <c r="D11" s="94"/>
      <c r="E11" s="96">
        <v>344.375</v>
      </c>
      <c r="F11" s="96"/>
      <c r="G11" s="13"/>
      <c r="H11" s="13"/>
      <c r="I11" s="111"/>
      <c r="J11" s="112"/>
      <c r="K11" s="63"/>
      <c r="L11" s="14"/>
      <c r="M11" s="62"/>
      <c r="N11" s="63"/>
      <c r="O11" s="64"/>
      <c r="P11" s="13"/>
      <c r="Q11" s="62"/>
      <c r="R11" s="62"/>
      <c r="S11" s="65"/>
      <c r="T11" s="62"/>
      <c r="U11" s="65"/>
      <c r="V11" s="29"/>
      <c r="W11" s="36"/>
      <c r="X11" s="37"/>
      <c r="Y11" s="35"/>
      <c r="Z11" s="16"/>
      <c r="AA11" s="29"/>
      <c r="AB11" s="29"/>
      <c r="AC11" s="29"/>
      <c r="AD11" s="29"/>
      <c r="AE11" s="102" t="s">
        <v>153</v>
      </c>
      <c r="AF11" s="43"/>
      <c r="AG11" s="43"/>
      <c r="AH11" s="43"/>
      <c r="AI11" s="43"/>
      <c r="AJ11" s="43"/>
      <c r="AK11" s="43"/>
      <c r="AL11" s="20"/>
    </row>
    <row r="12" spans="1:38" s="8" customFormat="1" ht="30" customHeight="1" x14ac:dyDescent="0.2">
      <c r="A12" s="109"/>
      <c r="B12" s="109"/>
      <c r="C12" s="95"/>
      <c r="D12" s="95"/>
      <c r="E12" s="97"/>
      <c r="F12" s="97"/>
      <c r="G12" s="13" t="s">
        <v>56</v>
      </c>
      <c r="H12" s="13"/>
      <c r="I12" s="116" t="s">
        <v>165</v>
      </c>
      <c r="J12" s="117"/>
      <c r="K12" s="40" t="s">
        <v>166</v>
      </c>
      <c r="L12" s="14" t="s">
        <v>161</v>
      </c>
      <c r="M12" s="62">
        <v>1.21</v>
      </c>
      <c r="N12" s="63" t="s">
        <v>63</v>
      </c>
      <c r="O12" s="64"/>
      <c r="P12" s="13">
        <v>2</v>
      </c>
      <c r="Q12" s="62" t="s">
        <v>59</v>
      </c>
      <c r="R12" s="62">
        <v>120</v>
      </c>
      <c r="S12" s="65">
        <v>3</v>
      </c>
      <c r="T12" s="62" t="s">
        <v>60</v>
      </c>
      <c r="U12" s="65">
        <v>12</v>
      </c>
      <c r="V12" s="39"/>
      <c r="W12" s="36"/>
      <c r="X12" s="37"/>
      <c r="Y12" s="65">
        <v>5.2</v>
      </c>
      <c r="Z12" s="65">
        <v>4.5</v>
      </c>
      <c r="AA12" s="65">
        <v>4.8</v>
      </c>
      <c r="AB12" s="65">
        <v>1</v>
      </c>
      <c r="AC12" s="65">
        <v>2.5</v>
      </c>
      <c r="AD12" s="65">
        <v>0.45</v>
      </c>
      <c r="AE12" s="103"/>
      <c r="AF12" s="39">
        <f>Y12</f>
        <v>5.2</v>
      </c>
      <c r="AG12" s="39">
        <f>U12</f>
        <v>12</v>
      </c>
      <c r="AH12" s="62">
        <f>AF12*AG12</f>
        <v>62.400000000000006</v>
      </c>
      <c r="AI12" s="62" t="s">
        <v>167</v>
      </c>
      <c r="AJ12" s="62">
        <v>1</v>
      </c>
      <c r="AK12" s="62">
        <v>122</v>
      </c>
      <c r="AL12" s="66">
        <f t="shared" ref="AL12" si="4">+AK12*AJ12*AH12/1000</f>
        <v>7.6128000000000009</v>
      </c>
    </row>
    <row r="13" spans="1:38" s="8" customFormat="1" ht="30" customHeight="1" x14ac:dyDescent="0.2">
      <c r="A13" s="109"/>
      <c r="B13" s="109"/>
      <c r="C13" s="94" t="s">
        <v>55</v>
      </c>
      <c r="D13" s="94"/>
      <c r="E13" s="96">
        <v>344.69600000000003</v>
      </c>
      <c r="F13" s="96"/>
      <c r="G13" s="100"/>
      <c r="H13" s="98"/>
      <c r="I13" s="29"/>
      <c r="J13" s="30"/>
      <c r="K13" s="29"/>
      <c r="L13" s="30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36"/>
      <c r="X13" s="37"/>
      <c r="Y13" s="35"/>
      <c r="Z13" s="16"/>
      <c r="AA13" s="29"/>
      <c r="AB13" s="29"/>
      <c r="AC13" s="29"/>
      <c r="AD13" s="29"/>
      <c r="AE13" s="102" t="s">
        <v>154</v>
      </c>
      <c r="AF13" s="43"/>
      <c r="AG13" s="43"/>
      <c r="AH13" s="43"/>
      <c r="AI13" s="43"/>
      <c r="AJ13" s="43"/>
      <c r="AK13" s="43"/>
      <c r="AL13" s="20"/>
    </row>
    <row r="14" spans="1:38" s="8" customFormat="1" ht="30" customHeight="1" x14ac:dyDescent="0.2">
      <c r="A14" s="109"/>
      <c r="B14" s="109"/>
      <c r="C14" s="95"/>
      <c r="D14" s="95"/>
      <c r="E14" s="97"/>
      <c r="F14" s="97"/>
      <c r="G14" s="101"/>
      <c r="H14" s="99"/>
      <c r="I14" s="40" t="s">
        <v>168</v>
      </c>
      <c r="J14" s="40" t="s">
        <v>156</v>
      </c>
      <c r="K14" s="40" t="s">
        <v>58</v>
      </c>
      <c r="L14" s="14" t="s">
        <v>161</v>
      </c>
      <c r="M14" s="62">
        <v>1.21</v>
      </c>
      <c r="N14" s="63" t="s">
        <v>63</v>
      </c>
      <c r="O14" s="64"/>
      <c r="P14" s="13">
        <v>2</v>
      </c>
      <c r="Q14" s="62" t="s">
        <v>59</v>
      </c>
      <c r="R14" s="62">
        <v>120</v>
      </c>
      <c r="S14" s="65">
        <v>3</v>
      </c>
      <c r="T14" s="62" t="s">
        <v>60</v>
      </c>
      <c r="U14" s="65">
        <v>12</v>
      </c>
      <c r="V14" s="39"/>
      <c r="W14" s="36"/>
      <c r="X14" s="37"/>
      <c r="Y14" s="65">
        <v>30</v>
      </c>
      <c r="Z14" s="65">
        <v>18.5</v>
      </c>
      <c r="AA14" s="65">
        <v>19.8</v>
      </c>
      <c r="AB14" s="65">
        <v>1</v>
      </c>
      <c r="AC14" s="65">
        <v>2.5</v>
      </c>
      <c r="AD14" s="65">
        <v>1.6</v>
      </c>
      <c r="AE14" s="103"/>
      <c r="AF14" s="39">
        <f>Y14</f>
        <v>30</v>
      </c>
      <c r="AG14" s="39">
        <f>U14</f>
        <v>12</v>
      </c>
      <c r="AH14" s="62">
        <f t="shared" ref="AH14:AH16" si="5">AF14*AG14</f>
        <v>360</v>
      </c>
      <c r="AI14" s="62" t="s">
        <v>157</v>
      </c>
      <c r="AJ14" s="62">
        <v>1</v>
      </c>
      <c r="AK14" s="62">
        <v>80</v>
      </c>
      <c r="AL14" s="66">
        <f t="shared" ref="AL14:AL16" si="6">+AK14*AJ14*AH14/1000</f>
        <v>28.8</v>
      </c>
    </row>
    <row r="15" spans="1:38" ht="30" customHeight="1" x14ac:dyDescent="0.2">
      <c r="A15" s="109"/>
      <c r="B15" s="109"/>
      <c r="C15" s="94" t="s">
        <v>55</v>
      </c>
      <c r="D15" s="106" t="s">
        <v>122</v>
      </c>
      <c r="E15" s="100">
        <v>348.05400000000003</v>
      </c>
      <c r="F15" s="100" t="s">
        <v>169</v>
      </c>
      <c r="G15" s="98" t="s">
        <v>61</v>
      </c>
      <c r="H15" s="26">
        <v>1961</v>
      </c>
      <c r="I15" s="27" t="s">
        <v>62</v>
      </c>
      <c r="J15" s="26" t="s">
        <v>62</v>
      </c>
      <c r="K15" s="27" t="s">
        <v>58</v>
      </c>
      <c r="L15" s="26"/>
      <c r="M15" s="26"/>
      <c r="N15" s="26"/>
      <c r="O15" s="26" t="s">
        <v>86</v>
      </c>
      <c r="P15" s="26">
        <v>4</v>
      </c>
      <c r="Q15" s="26"/>
      <c r="R15" s="26"/>
      <c r="S15" s="26"/>
      <c r="T15" s="26"/>
      <c r="U15" s="26">
        <v>21.73</v>
      </c>
      <c r="V15" s="36"/>
      <c r="W15" s="37"/>
      <c r="X15" s="35"/>
      <c r="Y15" s="16">
        <v>45</v>
      </c>
      <c r="Z15" s="26">
        <v>28.98</v>
      </c>
      <c r="AA15" s="26">
        <v>12.8</v>
      </c>
      <c r="AB15" s="26">
        <v>2</v>
      </c>
      <c r="AC15" s="26">
        <v>7.28</v>
      </c>
      <c r="AD15" s="26">
        <v>1.9000000000000001</v>
      </c>
      <c r="AE15" s="102" t="s">
        <v>171</v>
      </c>
      <c r="AF15" s="43">
        <f>Y15</f>
        <v>45</v>
      </c>
      <c r="AG15" s="43">
        <f>U15</f>
        <v>21.73</v>
      </c>
      <c r="AH15" s="43">
        <f t="shared" si="5"/>
        <v>977.85</v>
      </c>
      <c r="AI15" s="42" t="s">
        <v>64</v>
      </c>
      <c r="AJ15" s="10">
        <v>1</v>
      </c>
      <c r="AK15" s="61">
        <v>21</v>
      </c>
      <c r="AL15" s="60">
        <f t="shared" si="6"/>
        <v>20.534850000000002</v>
      </c>
    </row>
    <row r="16" spans="1:38" ht="30" customHeight="1" x14ac:dyDescent="0.2">
      <c r="A16" s="109"/>
      <c r="B16" s="109"/>
      <c r="C16" s="95"/>
      <c r="D16" s="107"/>
      <c r="E16" s="101"/>
      <c r="F16" s="101"/>
      <c r="G16" s="99"/>
      <c r="H16" s="26"/>
      <c r="I16" s="63" t="s">
        <v>168</v>
      </c>
      <c r="J16" s="118" t="s">
        <v>172</v>
      </c>
      <c r="K16" s="119"/>
      <c r="L16" s="14" t="s">
        <v>161</v>
      </c>
      <c r="M16" s="39">
        <v>1.21</v>
      </c>
      <c r="N16" s="40" t="s">
        <v>63</v>
      </c>
      <c r="O16" s="26"/>
      <c r="P16" s="39">
        <v>2</v>
      </c>
      <c r="Q16" s="62" t="s">
        <v>173</v>
      </c>
      <c r="R16" s="62">
        <v>120</v>
      </c>
      <c r="S16" s="41">
        <v>3</v>
      </c>
      <c r="T16" s="39" t="s">
        <v>60</v>
      </c>
      <c r="U16" s="39">
        <v>13.5</v>
      </c>
      <c r="V16" s="36"/>
      <c r="W16" s="37"/>
      <c r="X16" s="35"/>
      <c r="Y16" s="65">
        <v>58</v>
      </c>
      <c r="Z16" s="65">
        <v>36</v>
      </c>
      <c r="AA16" s="65">
        <v>38</v>
      </c>
      <c r="AB16" s="65">
        <v>1</v>
      </c>
      <c r="AC16" s="65">
        <v>4.95</v>
      </c>
      <c r="AD16" s="65">
        <v>1.5</v>
      </c>
      <c r="AE16" s="103"/>
      <c r="AF16" s="39">
        <f>Y16</f>
        <v>58</v>
      </c>
      <c r="AG16" s="39">
        <f>U16</f>
        <v>13.5</v>
      </c>
      <c r="AH16" s="62">
        <f t="shared" si="5"/>
        <v>783</v>
      </c>
      <c r="AI16" s="62" t="s">
        <v>157</v>
      </c>
      <c r="AJ16" s="62">
        <v>1</v>
      </c>
      <c r="AK16" s="62">
        <v>80</v>
      </c>
      <c r="AL16" s="66">
        <f t="shared" si="6"/>
        <v>62.64</v>
      </c>
    </row>
    <row r="17" spans="1:38" ht="30" customHeight="1" x14ac:dyDescent="0.2">
      <c r="A17" s="109"/>
      <c r="B17" s="109"/>
      <c r="C17" s="94" t="s">
        <v>55</v>
      </c>
      <c r="D17" s="106" t="s">
        <v>123</v>
      </c>
      <c r="E17" s="100">
        <v>348.08699999999999</v>
      </c>
      <c r="F17" s="100" t="s">
        <v>170</v>
      </c>
      <c r="G17" s="98" t="s">
        <v>61</v>
      </c>
      <c r="H17" s="26">
        <v>1979</v>
      </c>
      <c r="I17" s="27" t="s">
        <v>62</v>
      </c>
      <c r="J17" s="26" t="s">
        <v>62</v>
      </c>
      <c r="K17" s="27" t="s">
        <v>58</v>
      </c>
      <c r="L17" s="26"/>
      <c r="M17" s="26"/>
      <c r="N17" s="26"/>
      <c r="O17" s="26" t="s">
        <v>86</v>
      </c>
      <c r="P17" s="26">
        <v>4</v>
      </c>
      <c r="Q17" s="26"/>
      <c r="R17" s="26"/>
      <c r="S17" s="26"/>
      <c r="T17" s="26"/>
      <c r="U17" s="26">
        <v>21.73</v>
      </c>
      <c r="V17" s="36"/>
      <c r="W17" s="37"/>
      <c r="X17" s="35"/>
      <c r="Y17" s="16">
        <v>19.150000000000002</v>
      </c>
      <c r="Z17" s="26">
        <v>9</v>
      </c>
      <c r="AA17" s="26">
        <v>10.200000000000001</v>
      </c>
      <c r="AB17" s="26">
        <v>1</v>
      </c>
      <c r="AC17" s="26">
        <v>6.73</v>
      </c>
      <c r="AD17" s="26">
        <v>1.4000000000000001</v>
      </c>
      <c r="AE17" s="102" t="s">
        <v>174</v>
      </c>
      <c r="AF17" s="43">
        <f>Y17</f>
        <v>19.150000000000002</v>
      </c>
      <c r="AG17" s="43">
        <f>U17</f>
        <v>21.73</v>
      </c>
      <c r="AH17" s="43">
        <f t="shared" ref="AH17:AH18" si="7">AF17*AG17</f>
        <v>416.12950000000006</v>
      </c>
      <c r="AI17" s="42" t="s">
        <v>64</v>
      </c>
      <c r="AJ17" s="10">
        <v>1</v>
      </c>
      <c r="AK17" s="61">
        <v>21</v>
      </c>
      <c r="AL17" s="60">
        <f t="shared" ref="AL17:AL22" si="8">+AK17*AJ17*AH17/1000</f>
        <v>8.7387195000000002</v>
      </c>
    </row>
    <row r="18" spans="1:38" ht="30" customHeight="1" x14ac:dyDescent="0.2">
      <c r="A18" s="109"/>
      <c r="B18" s="110"/>
      <c r="C18" s="95"/>
      <c r="D18" s="107"/>
      <c r="E18" s="101"/>
      <c r="F18" s="101"/>
      <c r="G18" s="99"/>
      <c r="H18" s="26"/>
      <c r="I18" s="63" t="s">
        <v>168</v>
      </c>
      <c r="J18" s="40" t="s">
        <v>156</v>
      </c>
      <c r="K18" s="40" t="s">
        <v>58</v>
      </c>
      <c r="L18" s="14" t="s">
        <v>161</v>
      </c>
      <c r="M18" s="62">
        <v>1.21</v>
      </c>
      <c r="N18" s="63" t="s">
        <v>63</v>
      </c>
      <c r="O18" s="64"/>
      <c r="P18" s="13">
        <v>2</v>
      </c>
      <c r="Q18" s="62" t="s">
        <v>59</v>
      </c>
      <c r="R18" s="62">
        <v>120</v>
      </c>
      <c r="S18" s="65">
        <v>3</v>
      </c>
      <c r="T18" s="62" t="s">
        <v>60</v>
      </c>
      <c r="U18" s="65">
        <v>12</v>
      </c>
      <c r="V18" s="39"/>
      <c r="W18" s="36"/>
      <c r="X18" s="37"/>
      <c r="Y18" s="65">
        <v>19</v>
      </c>
      <c r="Z18" s="65">
        <v>11</v>
      </c>
      <c r="AA18" s="65">
        <v>12</v>
      </c>
      <c r="AB18" s="65">
        <v>1</v>
      </c>
      <c r="AC18" s="65">
        <v>5.5</v>
      </c>
      <c r="AD18" s="65">
        <v>1.6</v>
      </c>
      <c r="AE18" s="103"/>
      <c r="AF18" s="39">
        <f>Y18</f>
        <v>19</v>
      </c>
      <c r="AG18" s="39">
        <f>U18</f>
        <v>12</v>
      </c>
      <c r="AH18" s="62">
        <f t="shared" si="7"/>
        <v>228</v>
      </c>
      <c r="AI18" s="62" t="s">
        <v>157</v>
      </c>
      <c r="AJ18" s="62">
        <v>1</v>
      </c>
      <c r="AK18" s="62">
        <v>80</v>
      </c>
      <c r="AL18" s="66">
        <f t="shared" si="8"/>
        <v>18.239999999999998</v>
      </c>
    </row>
    <row r="19" spans="1:38" ht="30" customHeight="1" x14ac:dyDescent="0.2">
      <c r="A19" s="109"/>
      <c r="B19" s="113" t="s">
        <v>54</v>
      </c>
      <c r="C19" s="94" t="s">
        <v>55</v>
      </c>
      <c r="D19" s="106"/>
      <c r="E19" s="104">
        <v>348.23500000000001</v>
      </c>
      <c r="F19" s="100"/>
      <c r="G19" s="98" t="s">
        <v>61</v>
      </c>
      <c r="H19" s="43"/>
      <c r="I19" s="44"/>
      <c r="J19" s="43"/>
      <c r="K19" s="44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36"/>
      <c r="W19" s="37"/>
      <c r="X19" s="35"/>
      <c r="Y19" s="16"/>
      <c r="Z19" s="43"/>
      <c r="AA19" s="43"/>
      <c r="AB19" s="43"/>
      <c r="AC19" s="43"/>
      <c r="AD19" s="43"/>
      <c r="AE19" s="102" t="s">
        <v>175</v>
      </c>
      <c r="AF19" s="73">
        <v>144</v>
      </c>
      <c r="AG19" s="39">
        <v>2.6</v>
      </c>
      <c r="AH19" s="62">
        <f>AF19*AG19</f>
        <v>374.40000000000003</v>
      </c>
      <c r="AI19" s="62" t="s">
        <v>67</v>
      </c>
      <c r="AJ19" s="62">
        <v>1</v>
      </c>
      <c r="AK19" s="62">
        <v>72</v>
      </c>
      <c r="AL19" s="66">
        <f t="shared" si="8"/>
        <v>26.956800000000001</v>
      </c>
    </row>
    <row r="20" spans="1:38" ht="30" customHeight="1" x14ac:dyDescent="0.2">
      <c r="A20" s="109"/>
      <c r="B20" s="109"/>
      <c r="C20" s="95"/>
      <c r="D20" s="107"/>
      <c r="E20" s="105"/>
      <c r="F20" s="101"/>
      <c r="G20" s="99"/>
      <c r="H20" s="43"/>
      <c r="I20" s="111" t="s">
        <v>176</v>
      </c>
      <c r="J20" s="112"/>
      <c r="K20" s="63" t="s">
        <v>166</v>
      </c>
      <c r="L20" s="14" t="s">
        <v>161</v>
      </c>
      <c r="M20" s="62">
        <v>1.21</v>
      </c>
      <c r="N20" s="63" t="s">
        <v>63</v>
      </c>
      <c r="O20" s="64"/>
      <c r="P20" s="13">
        <v>5</v>
      </c>
      <c r="Q20" s="62" t="s">
        <v>59</v>
      </c>
      <c r="R20" s="62">
        <v>120</v>
      </c>
      <c r="S20" s="65">
        <v>3</v>
      </c>
      <c r="T20" s="62" t="s">
        <v>60</v>
      </c>
      <c r="U20" s="65">
        <v>16.2</v>
      </c>
      <c r="V20" s="36"/>
      <c r="W20" s="37"/>
      <c r="X20" s="35"/>
      <c r="Y20" s="14">
        <v>4</v>
      </c>
      <c r="Z20" s="14">
        <v>3</v>
      </c>
      <c r="AA20" s="14">
        <v>3.5</v>
      </c>
      <c r="AB20" s="14">
        <v>1</v>
      </c>
      <c r="AC20" s="14">
        <v>2.5</v>
      </c>
      <c r="AD20" s="14">
        <v>0.35</v>
      </c>
      <c r="AE20" s="103"/>
      <c r="AF20" s="39">
        <f>Y20</f>
        <v>4</v>
      </c>
      <c r="AG20" s="39">
        <f>U20</f>
        <v>16.2</v>
      </c>
      <c r="AH20" s="62">
        <f>AF20*AG20</f>
        <v>64.8</v>
      </c>
      <c r="AI20" s="62" t="s">
        <v>167</v>
      </c>
      <c r="AJ20" s="62">
        <v>1</v>
      </c>
      <c r="AK20" s="62">
        <v>122</v>
      </c>
      <c r="AL20" s="66">
        <f t="shared" si="8"/>
        <v>7.9055999999999997</v>
      </c>
    </row>
    <row r="21" spans="1:38" ht="30" customHeight="1" x14ac:dyDescent="0.2">
      <c r="A21" s="109"/>
      <c r="B21" s="109"/>
      <c r="C21" s="94" t="s">
        <v>55</v>
      </c>
      <c r="D21" s="106" t="s">
        <v>124</v>
      </c>
      <c r="E21" s="100">
        <v>353.46700000000004</v>
      </c>
      <c r="F21" s="100"/>
      <c r="G21" s="104" t="s">
        <v>61</v>
      </c>
      <c r="H21" s="26">
        <v>1874</v>
      </c>
      <c r="I21" s="27" t="s">
        <v>57</v>
      </c>
      <c r="J21" s="26" t="s">
        <v>85</v>
      </c>
      <c r="K21" s="27" t="s">
        <v>58</v>
      </c>
      <c r="L21" s="26"/>
      <c r="M21" s="26"/>
      <c r="N21" s="26"/>
      <c r="O21" s="26" t="s">
        <v>84</v>
      </c>
      <c r="P21" s="26">
        <v>2</v>
      </c>
      <c r="Q21" s="26"/>
      <c r="R21" s="26"/>
      <c r="S21" s="26"/>
      <c r="T21" s="26"/>
      <c r="U21" s="26">
        <v>10.59</v>
      </c>
      <c r="V21" s="36"/>
      <c r="W21" s="37"/>
      <c r="X21" s="35"/>
      <c r="Y21" s="16">
        <v>12.5</v>
      </c>
      <c r="Z21" s="26">
        <v>4.4000000000000004</v>
      </c>
      <c r="AA21" s="26">
        <v>5.6000000000000005</v>
      </c>
      <c r="AB21" s="26">
        <v>1</v>
      </c>
      <c r="AC21" s="26">
        <v>3.08</v>
      </c>
      <c r="AD21" s="26">
        <v>0.9</v>
      </c>
      <c r="AE21" s="102" t="s">
        <v>180</v>
      </c>
      <c r="AF21" s="42">
        <f>Y21</f>
        <v>12.5</v>
      </c>
      <c r="AG21" s="42">
        <f>U21</f>
        <v>10.59</v>
      </c>
      <c r="AH21" s="42">
        <f t="shared" ref="AH21:AH22" si="9">AF21*AG21</f>
        <v>132.375</v>
      </c>
      <c r="AI21" s="42" t="s">
        <v>64</v>
      </c>
      <c r="AJ21" s="10">
        <v>1</v>
      </c>
      <c r="AK21" s="61">
        <v>21</v>
      </c>
      <c r="AL21" s="60">
        <f t="shared" si="8"/>
        <v>2.7798750000000001</v>
      </c>
    </row>
    <row r="22" spans="1:38" ht="30" customHeight="1" x14ac:dyDescent="0.2">
      <c r="A22" s="109"/>
      <c r="B22" s="110"/>
      <c r="C22" s="95"/>
      <c r="D22" s="107"/>
      <c r="E22" s="101"/>
      <c r="F22" s="101"/>
      <c r="G22" s="105"/>
      <c r="H22" s="26"/>
      <c r="I22" s="40" t="s">
        <v>158</v>
      </c>
      <c r="J22" s="40" t="s">
        <v>159</v>
      </c>
      <c r="K22" s="40" t="s">
        <v>160</v>
      </c>
      <c r="L22" s="40" t="s">
        <v>161</v>
      </c>
      <c r="M22" s="40">
        <v>1.21</v>
      </c>
      <c r="N22" s="40" t="s">
        <v>63</v>
      </c>
      <c r="O22" s="64"/>
      <c r="P22" s="13">
        <v>2</v>
      </c>
      <c r="Q22" s="62"/>
      <c r="R22" s="62"/>
      <c r="S22" s="65">
        <v>3</v>
      </c>
      <c r="T22" s="62" t="s">
        <v>60</v>
      </c>
      <c r="U22" s="65">
        <v>21.2</v>
      </c>
      <c r="V22" s="36"/>
      <c r="W22" s="37"/>
      <c r="X22" s="35"/>
      <c r="Y22" s="62">
        <v>11.5</v>
      </c>
      <c r="Z22" s="62">
        <v>9</v>
      </c>
      <c r="AA22" s="62">
        <v>10</v>
      </c>
      <c r="AB22" s="62">
        <v>1</v>
      </c>
      <c r="AC22" s="62">
        <v>1.97</v>
      </c>
      <c r="AD22" s="62">
        <v>0.6</v>
      </c>
      <c r="AE22" s="103"/>
      <c r="AF22" s="39">
        <f>Y22</f>
        <v>11.5</v>
      </c>
      <c r="AG22" s="39">
        <f>U22</f>
        <v>21.2</v>
      </c>
      <c r="AH22" s="62">
        <f t="shared" si="9"/>
        <v>243.79999999999998</v>
      </c>
      <c r="AI22" s="62" t="s">
        <v>157</v>
      </c>
      <c r="AJ22" s="62">
        <v>1</v>
      </c>
      <c r="AK22" s="62">
        <v>80</v>
      </c>
      <c r="AL22" s="66">
        <f t="shared" si="8"/>
        <v>19.504000000000001</v>
      </c>
    </row>
    <row r="23" spans="1:38" ht="30" customHeight="1" x14ac:dyDescent="0.2">
      <c r="A23" s="109"/>
      <c r="B23" s="113" t="s">
        <v>89</v>
      </c>
      <c r="C23" s="94" t="s">
        <v>55</v>
      </c>
      <c r="D23" s="106"/>
      <c r="E23" s="104">
        <v>353.83800000000002</v>
      </c>
      <c r="F23" s="100"/>
      <c r="G23" s="104" t="s">
        <v>56</v>
      </c>
      <c r="H23" s="26"/>
      <c r="I23" s="27"/>
      <c r="J23" s="26"/>
      <c r="K23" s="27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36"/>
      <c r="W23" s="37"/>
      <c r="X23" s="35"/>
      <c r="Y23" s="16"/>
      <c r="Z23" s="26"/>
      <c r="AA23" s="26"/>
      <c r="AB23" s="26"/>
      <c r="AC23" s="26"/>
      <c r="AD23" s="26"/>
      <c r="AE23" s="102" t="s">
        <v>177</v>
      </c>
      <c r="AF23" s="39"/>
      <c r="AG23" s="39"/>
      <c r="AH23" s="62">
        <v>2</v>
      </c>
      <c r="AI23" s="62" t="s">
        <v>178</v>
      </c>
      <c r="AJ23" s="62">
        <v>1</v>
      </c>
      <c r="AK23" s="62">
        <v>1105</v>
      </c>
      <c r="AL23" s="66">
        <f t="shared" ref="AL23" si="10">+AK23*AJ23*AH23/1000</f>
        <v>2.21</v>
      </c>
    </row>
    <row r="24" spans="1:38" ht="30" customHeight="1" x14ac:dyDescent="0.2">
      <c r="A24" s="109"/>
      <c r="B24" s="109"/>
      <c r="C24" s="95"/>
      <c r="D24" s="107"/>
      <c r="E24" s="105"/>
      <c r="F24" s="101"/>
      <c r="G24" s="105"/>
      <c r="H24" s="26"/>
      <c r="I24" s="111" t="s">
        <v>176</v>
      </c>
      <c r="J24" s="112"/>
      <c r="K24" s="63" t="s">
        <v>166</v>
      </c>
      <c r="L24" s="14" t="s">
        <v>161</v>
      </c>
      <c r="M24" s="62">
        <v>1.21</v>
      </c>
      <c r="N24" s="63" t="s">
        <v>63</v>
      </c>
      <c r="O24" s="64"/>
      <c r="P24" s="13">
        <v>2</v>
      </c>
      <c r="Q24" s="62" t="s">
        <v>59</v>
      </c>
      <c r="R24" s="62">
        <v>120</v>
      </c>
      <c r="S24" s="65">
        <v>3</v>
      </c>
      <c r="T24" s="62" t="s">
        <v>60</v>
      </c>
      <c r="U24" s="65">
        <v>16.2</v>
      </c>
      <c r="V24" s="36"/>
      <c r="W24" s="37"/>
      <c r="X24" s="35"/>
      <c r="Y24" s="14">
        <v>2.5</v>
      </c>
      <c r="Z24" s="14">
        <v>1.5</v>
      </c>
      <c r="AA24" s="14">
        <v>1.8</v>
      </c>
      <c r="AB24" s="14">
        <v>1</v>
      </c>
      <c r="AC24" s="14">
        <v>2.5</v>
      </c>
      <c r="AD24" s="14">
        <v>0.3</v>
      </c>
      <c r="AE24" s="103"/>
      <c r="AF24" s="39">
        <f>Y24</f>
        <v>2.5</v>
      </c>
      <c r="AG24" s="39">
        <f>U24</f>
        <v>16.2</v>
      </c>
      <c r="AH24" s="62">
        <f t="shared" ref="AH24" si="11">AF24*AG24</f>
        <v>40.5</v>
      </c>
      <c r="AI24" s="62" t="s">
        <v>157</v>
      </c>
      <c r="AJ24" s="62">
        <v>1</v>
      </c>
      <c r="AK24" s="62">
        <v>80</v>
      </c>
      <c r="AL24" s="66">
        <f t="shared" ref="AL24:AL28" si="12">+AK24*AJ24*AH24/1000</f>
        <v>3.24</v>
      </c>
    </row>
    <row r="25" spans="1:38" ht="40.5" customHeight="1" x14ac:dyDescent="0.2">
      <c r="A25" s="109"/>
      <c r="B25" s="109"/>
      <c r="C25" s="94" t="s">
        <v>55</v>
      </c>
      <c r="D25" s="106"/>
      <c r="E25" s="104">
        <v>355.78699999999998</v>
      </c>
      <c r="F25" s="100"/>
      <c r="G25" s="104" t="s">
        <v>56</v>
      </c>
      <c r="H25" s="26"/>
      <c r="I25" s="27"/>
      <c r="J25" s="26"/>
      <c r="K25" s="27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36"/>
      <c r="W25" s="37"/>
      <c r="X25" s="35"/>
      <c r="Y25" s="16"/>
      <c r="Z25" s="26"/>
      <c r="AA25" s="26"/>
      <c r="AB25" s="26"/>
      <c r="AC25" s="26"/>
      <c r="AD25" s="26"/>
      <c r="AE25" s="102" t="s">
        <v>179</v>
      </c>
      <c r="AF25" s="39">
        <f>43+52</f>
        <v>95</v>
      </c>
      <c r="AG25" s="39">
        <v>3</v>
      </c>
      <c r="AH25" s="62">
        <f>AF25*AG25</f>
        <v>285</v>
      </c>
      <c r="AI25" s="62" t="s">
        <v>67</v>
      </c>
      <c r="AJ25" s="62">
        <v>1</v>
      </c>
      <c r="AK25" s="62">
        <v>72</v>
      </c>
      <c r="AL25" s="66">
        <f t="shared" si="12"/>
        <v>20.52</v>
      </c>
    </row>
    <row r="26" spans="1:38" ht="40.5" customHeight="1" x14ac:dyDescent="0.2">
      <c r="A26" s="109"/>
      <c r="B26" s="109"/>
      <c r="C26" s="95"/>
      <c r="D26" s="107"/>
      <c r="E26" s="105"/>
      <c r="F26" s="101"/>
      <c r="G26" s="105"/>
      <c r="H26" s="26"/>
      <c r="I26" s="111" t="s">
        <v>176</v>
      </c>
      <c r="J26" s="112"/>
      <c r="K26" s="63" t="s">
        <v>166</v>
      </c>
      <c r="L26" s="14" t="s">
        <v>161</v>
      </c>
      <c r="M26" s="62">
        <v>1.21</v>
      </c>
      <c r="N26" s="63" t="s">
        <v>63</v>
      </c>
      <c r="O26" s="64"/>
      <c r="P26" s="13">
        <v>2</v>
      </c>
      <c r="Q26" s="62" t="s">
        <v>59</v>
      </c>
      <c r="R26" s="62">
        <v>120</v>
      </c>
      <c r="S26" s="65">
        <v>3</v>
      </c>
      <c r="T26" s="62" t="s">
        <v>60</v>
      </c>
      <c r="U26" s="65">
        <v>56</v>
      </c>
      <c r="V26" s="36"/>
      <c r="W26" s="37"/>
      <c r="X26" s="35"/>
      <c r="Y26" s="14">
        <v>3.8</v>
      </c>
      <c r="Z26" s="14">
        <v>3</v>
      </c>
      <c r="AA26" s="14">
        <v>3.4</v>
      </c>
      <c r="AB26" s="14">
        <v>1</v>
      </c>
      <c r="AC26" s="14">
        <v>2.5</v>
      </c>
      <c r="AD26" s="14">
        <v>0.3</v>
      </c>
      <c r="AE26" s="103"/>
      <c r="AF26" s="39">
        <f t="shared" ref="AF26:AF32" si="13">Y26</f>
        <v>3.8</v>
      </c>
      <c r="AG26" s="39">
        <f t="shared" ref="AG26:AG32" si="14">U26</f>
        <v>56</v>
      </c>
      <c r="AH26" s="62">
        <f>AF26*AG26</f>
        <v>212.79999999999998</v>
      </c>
      <c r="AI26" s="62" t="s">
        <v>167</v>
      </c>
      <c r="AJ26" s="62">
        <v>1</v>
      </c>
      <c r="AK26" s="62">
        <v>122</v>
      </c>
      <c r="AL26" s="66">
        <f t="shared" si="12"/>
        <v>25.961599999999997</v>
      </c>
    </row>
    <row r="27" spans="1:38" ht="43.5" customHeight="1" x14ac:dyDescent="0.2">
      <c r="A27" s="109"/>
      <c r="B27" s="109"/>
      <c r="C27" s="94" t="s">
        <v>55</v>
      </c>
      <c r="D27" s="106" t="s">
        <v>125</v>
      </c>
      <c r="E27" s="100">
        <v>358.512</v>
      </c>
      <c r="F27" s="100"/>
      <c r="G27" s="98" t="s">
        <v>56</v>
      </c>
      <c r="H27" s="26">
        <v>1909</v>
      </c>
      <c r="I27" s="27" t="s">
        <v>62</v>
      </c>
      <c r="J27" s="26" t="s">
        <v>85</v>
      </c>
      <c r="K27" s="27" t="s">
        <v>58</v>
      </c>
      <c r="L27" s="26"/>
      <c r="M27" s="26"/>
      <c r="N27" s="26"/>
      <c r="O27" s="26" t="s">
        <v>90</v>
      </c>
      <c r="P27" s="26">
        <v>2</v>
      </c>
      <c r="Q27" s="26"/>
      <c r="R27" s="26"/>
      <c r="S27" s="26"/>
      <c r="T27" s="26"/>
      <c r="U27" s="26">
        <v>9.8000000000000007</v>
      </c>
      <c r="V27" s="36"/>
      <c r="W27" s="37"/>
      <c r="X27" s="35"/>
      <c r="Y27" s="16">
        <v>7.0200000000000005</v>
      </c>
      <c r="Z27" s="26">
        <v>3.0500000000000003</v>
      </c>
      <c r="AA27" s="26">
        <v>3.4</v>
      </c>
      <c r="AB27" s="26">
        <v>1</v>
      </c>
      <c r="AC27" s="26">
        <v>1.8900000000000001</v>
      </c>
      <c r="AD27" s="26">
        <v>0.85</v>
      </c>
      <c r="AE27" s="102" t="s">
        <v>103</v>
      </c>
      <c r="AF27" s="42">
        <f t="shared" si="13"/>
        <v>7.0200000000000005</v>
      </c>
      <c r="AG27" s="42">
        <f t="shared" si="14"/>
        <v>9.8000000000000007</v>
      </c>
      <c r="AH27" s="42">
        <f t="shared" ref="AH27:AH28" si="15">AF27*AG27</f>
        <v>68.796000000000006</v>
      </c>
      <c r="AI27" s="42" t="s">
        <v>64</v>
      </c>
      <c r="AJ27" s="10">
        <v>1</v>
      </c>
      <c r="AK27" s="61">
        <v>21</v>
      </c>
      <c r="AL27" s="60">
        <f t="shared" si="12"/>
        <v>1.4447160000000001</v>
      </c>
    </row>
    <row r="28" spans="1:38" ht="43.5" customHeight="1" x14ac:dyDescent="0.2">
      <c r="A28" s="109"/>
      <c r="B28" s="109"/>
      <c r="C28" s="95"/>
      <c r="D28" s="107"/>
      <c r="E28" s="101"/>
      <c r="F28" s="101"/>
      <c r="G28" s="99"/>
      <c r="H28" s="26"/>
      <c r="I28" s="40" t="s">
        <v>158</v>
      </c>
      <c r="J28" s="40" t="s">
        <v>159</v>
      </c>
      <c r="K28" s="40" t="s">
        <v>160</v>
      </c>
      <c r="L28" s="40" t="s">
        <v>161</v>
      </c>
      <c r="M28" s="40">
        <v>1.21</v>
      </c>
      <c r="N28" s="40" t="s">
        <v>63</v>
      </c>
      <c r="O28" s="64"/>
      <c r="P28" s="13">
        <v>2</v>
      </c>
      <c r="Q28" s="62" t="s">
        <v>59</v>
      </c>
      <c r="R28" s="62">
        <v>120</v>
      </c>
      <c r="S28" s="65">
        <v>3</v>
      </c>
      <c r="T28" s="62" t="s">
        <v>60</v>
      </c>
      <c r="U28" s="65">
        <v>10.5</v>
      </c>
      <c r="V28" s="36"/>
      <c r="W28" s="37"/>
      <c r="X28" s="35"/>
      <c r="Y28" s="62">
        <v>13</v>
      </c>
      <c r="Z28" s="62">
        <v>7</v>
      </c>
      <c r="AA28" s="62">
        <v>8</v>
      </c>
      <c r="AB28" s="62">
        <v>1</v>
      </c>
      <c r="AC28" s="62">
        <v>1.97</v>
      </c>
      <c r="AD28" s="62">
        <v>0.6</v>
      </c>
      <c r="AE28" s="103"/>
      <c r="AF28" s="39">
        <f t="shared" si="13"/>
        <v>13</v>
      </c>
      <c r="AG28" s="39">
        <f t="shared" si="14"/>
        <v>10.5</v>
      </c>
      <c r="AH28" s="62">
        <f t="shared" si="15"/>
        <v>136.5</v>
      </c>
      <c r="AI28" s="62" t="s">
        <v>157</v>
      </c>
      <c r="AJ28" s="62">
        <v>1</v>
      </c>
      <c r="AK28" s="62">
        <v>80</v>
      </c>
      <c r="AL28" s="66">
        <f t="shared" si="12"/>
        <v>10.92</v>
      </c>
    </row>
    <row r="29" spans="1:38" ht="30" customHeight="1" x14ac:dyDescent="0.2">
      <c r="A29" s="109"/>
      <c r="B29" s="109"/>
      <c r="C29" s="94" t="s">
        <v>55</v>
      </c>
      <c r="D29" s="106" t="s">
        <v>126</v>
      </c>
      <c r="E29" s="100">
        <v>359.27600000000001</v>
      </c>
      <c r="F29" s="100"/>
      <c r="G29" s="98" t="s">
        <v>56</v>
      </c>
      <c r="H29" s="26">
        <v>1909</v>
      </c>
      <c r="I29" s="27" t="s">
        <v>57</v>
      </c>
      <c r="J29" s="26" t="s">
        <v>57</v>
      </c>
      <c r="K29" s="27" t="s">
        <v>91</v>
      </c>
      <c r="L29" s="26"/>
      <c r="M29" s="26"/>
      <c r="N29" s="26"/>
      <c r="O29" s="26" t="s">
        <v>86</v>
      </c>
      <c r="P29" s="26">
        <v>2</v>
      </c>
      <c r="Q29" s="26"/>
      <c r="R29" s="26"/>
      <c r="S29" s="26"/>
      <c r="T29" s="26"/>
      <c r="U29" s="26">
        <v>9.3000000000000007</v>
      </c>
      <c r="V29" s="36"/>
      <c r="W29" s="37"/>
      <c r="X29" s="35"/>
      <c r="Y29" s="16">
        <v>8.4600000000000009</v>
      </c>
      <c r="Z29" s="26">
        <v>4</v>
      </c>
      <c r="AA29" s="26">
        <v>4.7</v>
      </c>
      <c r="AB29" s="26">
        <v>1</v>
      </c>
      <c r="AC29" s="26">
        <v>4.95</v>
      </c>
      <c r="AD29" s="26">
        <v>1.55</v>
      </c>
      <c r="AE29" s="102" t="s">
        <v>181</v>
      </c>
      <c r="AF29" s="42">
        <f t="shared" si="13"/>
        <v>8.4600000000000009</v>
      </c>
      <c r="AG29" s="42">
        <f t="shared" si="14"/>
        <v>9.3000000000000007</v>
      </c>
      <c r="AH29" s="42">
        <f t="shared" ref="AH29:AH32" si="16">AF29*AG29</f>
        <v>78.678000000000011</v>
      </c>
      <c r="AI29" s="42" t="s">
        <v>64</v>
      </c>
      <c r="AJ29" s="10">
        <v>1</v>
      </c>
      <c r="AK29" s="61">
        <v>21</v>
      </c>
      <c r="AL29" s="60">
        <f t="shared" ref="AL29:AL40" si="17">+AK29*AJ29*AH29/1000</f>
        <v>1.6522380000000003</v>
      </c>
    </row>
    <row r="30" spans="1:38" ht="30" customHeight="1" x14ac:dyDescent="0.2">
      <c r="A30" s="109"/>
      <c r="B30" s="109"/>
      <c r="C30" s="95"/>
      <c r="D30" s="107"/>
      <c r="E30" s="101"/>
      <c r="F30" s="101"/>
      <c r="G30" s="99"/>
      <c r="H30" s="26"/>
      <c r="I30" s="40" t="s">
        <v>158</v>
      </c>
      <c r="J30" s="40" t="s">
        <v>159</v>
      </c>
      <c r="K30" s="40" t="s">
        <v>160</v>
      </c>
      <c r="L30" s="40" t="s">
        <v>161</v>
      </c>
      <c r="M30" s="40">
        <v>1.21</v>
      </c>
      <c r="N30" s="40" t="s">
        <v>63</v>
      </c>
      <c r="O30" s="64"/>
      <c r="P30" s="13">
        <v>2</v>
      </c>
      <c r="Q30" s="62" t="s">
        <v>59</v>
      </c>
      <c r="R30" s="62">
        <v>120</v>
      </c>
      <c r="S30" s="65">
        <v>3</v>
      </c>
      <c r="T30" s="62" t="s">
        <v>60</v>
      </c>
      <c r="U30" s="65">
        <v>10.5</v>
      </c>
      <c r="V30" s="36"/>
      <c r="W30" s="37"/>
      <c r="X30" s="35"/>
      <c r="Y30" s="62">
        <v>14</v>
      </c>
      <c r="Z30" s="62">
        <v>7.5</v>
      </c>
      <c r="AA30" s="62">
        <v>8.5</v>
      </c>
      <c r="AB30" s="62">
        <v>1</v>
      </c>
      <c r="AC30" s="62">
        <v>1.97</v>
      </c>
      <c r="AD30" s="62">
        <v>0.6</v>
      </c>
      <c r="AE30" s="103"/>
      <c r="AF30" s="39">
        <f t="shared" si="13"/>
        <v>14</v>
      </c>
      <c r="AG30" s="39">
        <f t="shared" si="14"/>
        <v>10.5</v>
      </c>
      <c r="AH30" s="62">
        <f t="shared" si="16"/>
        <v>147</v>
      </c>
      <c r="AI30" s="62" t="s">
        <v>157</v>
      </c>
      <c r="AJ30" s="62">
        <v>1</v>
      </c>
      <c r="AK30" s="62">
        <v>80</v>
      </c>
      <c r="AL30" s="66">
        <f t="shared" si="17"/>
        <v>11.76</v>
      </c>
    </row>
    <row r="31" spans="1:38" s="8" customFormat="1" ht="66" customHeight="1" x14ac:dyDescent="0.2">
      <c r="A31" s="109"/>
      <c r="B31" s="109"/>
      <c r="C31" s="94" t="s">
        <v>55</v>
      </c>
      <c r="D31" s="106" t="s">
        <v>127</v>
      </c>
      <c r="E31" s="100">
        <v>359.75200000000001</v>
      </c>
      <c r="F31" s="100"/>
      <c r="G31" s="98" t="s">
        <v>56</v>
      </c>
      <c r="H31" s="26">
        <v>1908</v>
      </c>
      <c r="I31" s="27" t="s">
        <v>57</v>
      </c>
      <c r="J31" s="26" t="s">
        <v>87</v>
      </c>
      <c r="K31" s="27" t="s">
        <v>92</v>
      </c>
      <c r="L31" s="26"/>
      <c r="M31" s="26"/>
      <c r="N31" s="26"/>
      <c r="O31" s="26" t="s">
        <v>86</v>
      </c>
      <c r="P31" s="26">
        <v>2</v>
      </c>
      <c r="Q31" s="26"/>
      <c r="R31" s="26"/>
      <c r="S31" s="26"/>
      <c r="T31" s="26"/>
      <c r="U31" s="26">
        <v>11.5</v>
      </c>
      <c r="V31" s="36"/>
      <c r="W31" s="37"/>
      <c r="X31" s="35"/>
      <c r="Y31" s="16">
        <v>25.8</v>
      </c>
      <c r="Z31" s="26">
        <v>12.200000000000001</v>
      </c>
      <c r="AA31" s="26">
        <v>13.55</v>
      </c>
      <c r="AB31" s="26">
        <v>1</v>
      </c>
      <c r="AC31" s="26">
        <v>6.3</v>
      </c>
      <c r="AD31" s="26">
        <v>0.88</v>
      </c>
      <c r="AE31" s="102" t="s">
        <v>104</v>
      </c>
      <c r="AF31" s="42">
        <f t="shared" si="13"/>
        <v>25.8</v>
      </c>
      <c r="AG31" s="42">
        <f t="shared" si="14"/>
        <v>11.5</v>
      </c>
      <c r="AH31" s="42">
        <f t="shared" si="16"/>
        <v>296.7</v>
      </c>
      <c r="AI31" s="42" t="s">
        <v>64</v>
      </c>
      <c r="AJ31" s="10">
        <v>1</v>
      </c>
      <c r="AK31" s="61">
        <v>21</v>
      </c>
      <c r="AL31" s="60">
        <f t="shared" si="17"/>
        <v>6.2306999999999997</v>
      </c>
    </row>
    <row r="32" spans="1:38" s="8" customFormat="1" ht="66" customHeight="1" x14ac:dyDescent="0.2">
      <c r="A32" s="110"/>
      <c r="B32" s="110"/>
      <c r="C32" s="95"/>
      <c r="D32" s="107"/>
      <c r="E32" s="101"/>
      <c r="F32" s="101"/>
      <c r="G32" s="99"/>
      <c r="H32" s="26"/>
      <c r="I32" s="63" t="s">
        <v>168</v>
      </c>
      <c r="J32" s="40" t="s">
        <v>182</v>
      </c>
      <c r="K32" s="40" t="s">
        <v>58</v>
      </c>
      <c r="L32" s="26"/>
      <c r="M32" s="39">
        <v>1.21</v>
      </c>
      <c r="N32" s="40" t="s">
        <v>63</v>
      </c>
      <c r="O32" s="26"/>
      <c r="P32" s="39"/>
      <c r="Q32" s="62" t="s">
        <v>59</v>
      </c>
      <c r="R32" s="62">
        <v>120</v>
      </c>
      <c r="S32" s="41">
        <v>3</v>
      </c>
      <c r="T32" s="39" t="s">
        <v>60</v>
      </c>
      <c r="U32" s="39">
        <v>13</v>
      </c>
      <c r="V32" s="36"/>
      <c r="W32" s="37"/>
      <c r="X32" s="35"/>
      <c r="Y32" s="65">
        <v>30</v>
      </c>
      <c r="Z32" s="65">
        <v>18.5</v>
      </c>
      <c r="AA32" s="65">
        <v>19.8</v>
      </c>
      <c r="AB32" s="65">
        <v>1</v>
      </c>
      <c r="AC32" s="65">
        <v>2.5</v>
      </c>
      <c r="AD32" s="65">
        <v>1.6</v>
      </c>
      <c r="AE32" s="103"/>
      <c r="AF32" s="39">
        <f t="shared" si="13"/>
        <v>30</v>
      </c>
      <c r="AG32" s="39">
        <f t="shared" si="14"/>
        <v>13</v>
      </c>
      <c r="AH32" s="62">
        <f t="shared" si="16"/>
        <v>390</v>
      </c>
      <c r="AI32" s="62" t="s">
        <v>157</v>
      </c>
      <c r="AJ32" s="62">
        <v>1</v>
      </c>
      <c r="AK32" s="62">
        <v>80</v>
      </c>
      <c r="AL32" s="66">
        <f t="shared" si="17"/>
        <v>31.2</v>
      </c>
    </row>
    <row r="33" spans="1:38" s="8" customFormat="1" ht="48.75" customHeight="1" x14ac:dyDescent="0.2">
      <c r="A33" s="113" t="s">
        <v>93</v>
      </c>
      <c r="B33" s="113" t="s">
        <v>83</v>
      </c>
      <c r="C33" s="94" t="s">
        <v>55</v>
      </c>
      <c r="D33" s="106"/>
      <c r="E33" s="96">
        <v>360.97</v>
      </c>
      <c r="F33" s="100"/>
      <c r="G33" s="104" t="s">
        <v>61</v>
      </c>
      <c r="H33" s="26"/>
      <c r="I33" s="27"/>
      <c r="J33" s="26"/>
      <c r="K33" s="27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36"/>
      <c r="W33" s="37"/>
      <c r="X33" s="35"/>
      <c r="Y33" s="16"/>
      <c r="Z33" s="26"/>
      <c r="AA33" s="26"/>
      <c r="AB33" s="26"/>
      <c r="AC33" s="26"/>
      <c r="AD33" s="26"/>
      <c r="AE33" s="102" t="s">
        <v>183</v>
      </c>
      <c r="AF33" s="39"/>
      <c r="AG33" s="39"/>
      <c r="AH33" s="62">
        <v>6</v>
      </c>
      <c r="AI33" s="62" t="s">
        <v>178</v>
      </c>
      <c r="AJ33" s="62">
        <v>1</v>
      </c>
      <c r="AK33" s="62">
        <v>1105</v>
      </c>
      <c r="AL33" s="66">
        <f t="shared" si="17"/>
        <v>6.63</v>
      </c>
    </row>
    <row r="34" spans="1:38" s="8" customFormat="1" ht="48.75" customHeight="1" x14ac:dyDescent="0.2">
      <c r="A34" s="109"/>
      <c r="B34" s="109"/>
      <c r="C34" s="95"/>
      <c r="D34" s="107"/>
      <c r="E34" s="97"/>
      <c r="F34" s="101"/>
      <c r="G34" s="105"/>
      <c r="H34" s="26"/>
      <c r="I34" s="111" t="s">
        <v>176</v>
      </c>
      <c r="J34" s="112"/>
      <c r="K34" s="63" t="s">
        <v>166</v>
      </c>
      <c r="L34" s="14" t="s">
        <v>161</v>
      </c>
      <c r="M34" s="62">
        <v>1.21</v>
      </c>
      <c r="N34" s="63" t="s">
        <v>63</v>
      </c>
      <c r="O34" s="64"/>
      <c r="P34" s="13">
        <v>5</v>
      </c>
      <c r="Q34" s="62" t="s">
        <v>59</v>
      </c>
      <c r="R34" s="62">
        <v>120</v>
      </c>
      <c r="S34" s="65">
        <v>3</v>
      </c>
      <c r="T34" s="62" t="s">
        <v>60</v>
      </c>
      <c r="U34" s="65">
        <v>38</v>
      </c>
      <c r="V34" s="36"/>
      <c r="W34" s="37"/>
      <c r="X34" s="35"/>
      <c r="Y34" s="14">
        <v>6</v>
      </c>
      <c r="Z34" s="14">
        <v>4.5</v>
      </c>
      <c r="AA34" s="14">
        <v>5</v>
      </c>
      <c r="AB34" s="14">
        <v>1</v>
      </c>
      <c r="AC34" s="14">
        <v>2.5</v>
      </c>
      <c r="AD34" s="14">
        <v>0.35</v>
      </c>
      <c r="AE34" s="103"/>
      <c r="AF34" s="39">
        <f>Y34</f>
        <v>6</v>
      </c>
      <c r="AG34" s="39">
        <f>U34</f>
        <v>38</v>
      </c>
      <c r="AH34" s="62">
        <f t="shared" ref="AH34" si="18">AF34*AG34</f>
        <v>228</v>
      </c>
      <c r="AI34" s="62" t="s">
        <v>167</v>
      </c>
      <c r="AJ34" s="62">
        <v>1</v>
      </c>
      <c r="AK34" s="62">
        <v>122</v>
      </c>
      <c r="AL34" s="66">
        <f t="shared" si="17"/>
        <v>27.815999999999999</v>
      </c>
    </row>
    <row r="35" spans="1:38" s="8" customFormat="1" ht="30" customHeight="1" x14ac:dyDescent="0.2">
      <c r="A35" s="109"/>
      <c r="B35" s="109"/>
      <c r="C35" s="94" t="s">
        <v>55</v>
      </c>
      <c r="D35" s="106"/>
      <c r="E35" s="96">
        <v>361.12900000000002</v>
      </c>
      <c r="F35" s="100"/>
      <c r="G35" s="104" t="s">
        <v>61</v>
      </c>
      <c r="H35" s="29"/>
      <c r="I35" s="30"/>
      <c r="J35" s="29"/>
      <c r="K35" s="30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36"/>
      <c r="W35" s="37"/>
      <c r="X35" s="35"/>
      <c r="Y35" s="16"/>
      <c r="Z35" s="29"/>
      <c r="AA35" s="29"/>
      <c r="AB35" s="29"/>
      <c r="AC35" s="29"/>
      <c r="AD35" s="29"/>
      <c r="AE35" s="102" t="s">
        <v>185</v>
      </c>
      <c r="AF35" s="39">
        <v>130</v>
      </c>
      <c r="AG35" s="39">
        <v>3</v>
      </c>
      <c r="AH35" s="62">
        <f>AF35*AG35</f>
        <v>390</v>
      </c>
      <c r="AI35" s="62" t="s">
        <v>67</v>
      </c>
      <c r="AJ35" s="62">
        <v>1</v>
      </c>
      <c r="AK35" s="62">
        <v>72</v>
      </c>
      <c r="AL35" s="66">
        <f t="shared" si="17"/>
        <v>28.08</v>
      </c>
    </row>
    <row r="36" spans="1:38" s="8" customFormat="1" ht="30" customHeight="1" x14ac:dyDescent="0.2">
      <c r="A36" s="109"/>
      <c r="B36" s="109"/>
      <c r="C36" s="95"/>
      <c r="D36" s="107"/>
      <c r="E36" s="97"/>
      <c r="F36" s="101"/>
      <c r="G36" s="105"/>
      <c r="H36" s="29"/>
      <c r="I36" s="111" t="s">
        <v>184</v>
      </c>
      <c r="J36" s="112"/>
      <c r="K36" s="63" t="s">
        <v>166</v>
      </c>
      <c r="L36" s="14" t="s">
        <v>161</v>
      </c>
      <c r="M36" s="62">
        <v>1.21</v>
      </c>
      <c r="N36" s="63" t="s">
        <v>63</v>
      </c>
      <c r="O36" s="64"/>
      <c r="P36" s="13">
        <v>5</v>
      </c>
      <c r="Q36" s="62" t="s">
        <v>59</v>
      </c>
      <c r="R36" s="62">
        <v>120</v>
      </c>
      <c r="S36" s="65">
        <v>3</v>
      </c>
      <c r="T36" s="62" t="s">
        <v>60</v>
      </c>
      <c r="U36" s="65">
        <v>25</v>
      </c>
      <c r="V36" s="36"/>
      <c r="W36" s="37"/>
      <c r="X36" s="35"/>
      <c r="Y36" s="14">
        <v>6</v>
      </c>
      <c r="Z36" s="14">
        <v>4.5</v>
      </c>
      <c r="AA36" s="14">
        <v>5</v>
      </c>
      <c r="AB36" s="14">
        <v>1</v>
      </c>
      <c r="AC36" s="14">
        <v>2.5</v>
      </c>
      <c r="AD36" s="14">
        <v>0.35</v>
      </c>
      <c r="AE36" s="103"/>
      <c r="AF36" s="39">
        <f>Y36</f>
        <v>6</v>
      </c>
      <c r="AG36" s="39">
        <f>U36</f>
        <v>25</v>
      </c>
      <c r="AH36" s="62">
        <f>AF36*AG36</f>
        <v>150</v>
      </c>
      <c r="AI36" s="62" t="s">
        <v>167</v>
      </c>
      <c r="AJ36" s="62">
        <v>1</v>
      </c>
      <c r="AK36" s="62">
        <v>122</v>
      </c>
      <c r="AL36" s="66">
        <f t="shared" si="17"/>
        <v>18.3</v>
      </c>
    </row>
    <row r="37" spans="1:38" s="8" customFormat="1" ht="30" customHeight="1" x14ac:dyDescent="0.2">
      <c r="A37" s="109"/>
      <c r="B37" s="109"/>
      <c r="C37" s="94" t="s">
        <v>55</v>
      </c>
      <c r="D37" s="106" t="s">
        <v>186</v>
      </c>
      <c r="E37" s="100">
        <v>362.392</v>
      </c>
      <c r="F37" s="100"/>
      <c r="G37" s="98" t="s">
        <v>56</v>
      </c>
      <c r="H37" s="26">
        <v>1873</v>
      </c>
      <c r="I37" s="27" t="s">
        <v>94</v>
      </c>
      <c r="J37" s="26" t="s">
        <v>85</v>
      </c>
      <c r="K37" s="27" t="s">
        <v>58</v>
      </c>
      <c r="L37" s="26"/>
      <c r="M37" s="26"/>
      <c r="N37" s="26"/>
      <c r="O37" s="26" t="s">
        <v>84</v>
      </c>
      <c r="P37" s="26">
        <v>2</v>
      </c>
      <c r="Q37" s="26"/>
      <c r="R37" s="26"/>
      <c r="S37" s="26"/>
      <c r="T37" s="26"/>
      <c r="U37" s="26">
        <v>11.73</v>
      </c>
      <c r="V37" s="36"/>
      <c r="W37" s="37"/>
      <c r="X37" s="35"/>
      <c r="Y37" s="16">
        <v>16.45</v>
      </c>
      <c r="Z37" s="26">
        <v>9.2000000000000011</v>
      </c>
      <c r="AA37" s="26">
        <v>10</v>
      </c>
      <c r="AB37" s="26">
        <v>1</v>
      </c>
      <c r="AC37" s="26">
        <v>2.85</v>
      </c>
      <c r="AD37" s="26">
        <v>0.85</v>
      </c>
      <c r="AE37" s="102" t="s">
        <v>105</v>
      </c>
      <c r="AF37" s="42">
        <f>Y37</f>
        <v>16.45</v>
      </c>
      <c r="AG37" s="42">
        <f>U37</f>
        <v>11.73</v>
      </c>
      <c r="AH37" s="42">
        <f t="shared" ref="AH37:AH38" si="19">AF37*AG37</f>
        <v>192.95849999999999</v>
      </c>
      <c r="AI37" s="42" t="s">
        <v>64</v>
      </c>
      <c r="AJ37" s="10">
        <v>1</v>
      </c>
      <c r="AK37" s="61">
        <v>21</v>
      </c>
      <c r="AL37" s="60">
        <f t="shared" si="17"/>
        <v>4.0521285000000002</v>
      </c>
    </row>
    <row r="38" spans="1:38" s="8" customFormat="1" ht="30" customHeight="1" x14ac:dyDescent="0.2">
      <c r="A38" s="109"/>
      <c r="B38" s="109"/>
      <c r="C38" s="95"/>
      <c r="D38" s="107"/>
      <c r="E38" s="101"/>
      <c r="F38" s="101"/>
      <c r="G38" s="99"/>
      <c r="H38" s="26"/>
      <c r="I38" s="40" t="s">
        <v>168</v>
      </c>
      <c r="J38" s="40" t="s">
        <v>156</v>
      </c>
      <c r="K38" s="40" t="s">
        <v>58</v>
      </c>
      <c r="L38" s="14" t="s">
        <v>161</v>
      </c>
      <c r="M38" s="62">
        <v>1.21</v>
      </c>
      <c r="N38" s="63" t="s">
        <v>63</v>
      </c>
      <c r="O38" s="64"/>
      <c r="P38" s="13">
        <v>2</v>
      </c>
      <c r="Q38" s="62" t="s">
        <v>59</v>
      </c>
      <c r="R38" s="62">
        <v>120</v>
      </c>
      <c r="S38" s="65">
        <v>3</v>
      </c>
      <c r="T38" s="62" t="s">
        <v>60</v>
      </c>
      <c r="U38" s="65">
        <v>11</v>
      </c>
      <c r="V38" s="39"/>
      <c r="W38" s="36"/>
      <c r="X38" s="37"/>
      <c r="Y38" s="65">
        <v>17.7</v>
      </c>
      <c r="Z38" s="65">
        <v>10.199999999999999</v>
      </c>
      <c r="AA38" s="65">
        <v>11</v>
      </c>
      <c r="AB38" s="65">
        <v>1</v>
      </c>
      <c r="AC38" s="65">
        <v>1</v>
      </c>
      <c r="AD38" s="65">
        <v>1.3</v>
      </c>
      <c r="AE38" s="103"/>
      <c r="AF38" s="39">
        <f>Y38</f>
        <v>17.7</v>
      </c>
      <c r="AG38" s="39">
        <f>U38</f>
        <v>11</v>
      </c>
      <c r="AH38" s="62">
        <f t="shared" si="19"/>
        <v>194.7</v>
      </c>
      <c r="AI38" s="62" t="s">
        <v>157</v>
      </c>
      <c r="AJ38" s="62">
        <v>1</v>
      </c>
      <c r="AK38" s="62">
        <v>80</v>
      </c>
      <c r="AL38" s="66">
        <f t="shared" si="17"/>
        <v>15.576000000000001</v>
      </c>
    </row>
    <row r="39" spans="1:38" s="8" customFormat="1" ht="30" customHeight="1" x14ac:dyDescent="0.2">
      <c r="A39" s="109"/>
      <c r="B39" s="109"/>
      <c r="C39" s="94"/>
      <c r="D39" s="106"/>
      <c r="E39" s="96">
        <v>368.45699999999999</v>
      </c>
      <c r="F39" s="100"/>
      <c r="G39" s="104" t="s">
        <v>56</v>
      </c>
      <c r="H39" s="43"/>
      <c r="I39" s="44"/>
      <c r="J39" s="43"/>
      <c r="K39" s="44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36"/>
      <c r="W39" s="37"/>
      <c r="X39" s="35"/>
      <c r="Y39" s="16"/>
      <c r="Z39" s="43"/>
      <c r="AA39" s="43"/>
      <c r="AB39" s="43"/>
      <c r="AC39" s="43"/>
      <c r="AD39" s="43"/>
      <c r="AE39" s="102" t="s">
        <v>187</v>
      </c>
      <c r="AF39" s="39">
        <f>43+52</f>
        <v>95</v>
      </c>
      <c r="AG39" s="39">
        <v>3</v>
      </c>
      <c r="AH39" s="62">
        <f>AF39*AG39</f>
        <v>285</v>
      </c>
      <c r="AI39" s="62" t="s">
        <v>67</v>
      </c>
      <c r="AJ39" s="62">
        <v>1</v>
      </c>
      <c r="AK39" s="62">
        <v>72</v>
      </c>
      <c r="AL39" s="66">
        <f t="shared" si="17"/>
        <v>20.52</v>
      </c>
    </row>
    <row r="40" spans="1:38" s="8" customFormat="1" ht="30" customHeight="1" x14ac:dyDescent="0.2">
      <c r="A40" s="109"/>
      <c r="B40" s="109"/>
      <c r="C40" s="95"/>
      <c r="D40" s="107"/>
      <c r="E40" s="97"/>
      <c r="F40" s="101"/>
      <c r="G40" s="105"/>
      <c r="H40" s="43"/>
      <c r="I40" s="111" t="s">
        <v>176</v>
      </c>
      <c r="J40" s="112"/>
      <c r="K40" s="63" t="s">
        <v>166</v>
      </c>
      <c r="L40" s="14" t="s">
        <v>161</v>
      </c>
      <c r="M40" s="62">
        <v>1.21</v>
      </c>
      <c r="N40" s="63" t="s">
        <v>63</v>
      </c>
      <c r="O40" s="64"/>
      <c r="P40" s="13">
        <v>3</v>
      </c>
      <c r="Q40" s="62" t="s">
        <v>59</v>
      </c>
      <c r="R40" s="62">
        <v>120</v>
      </c>
      <c r="S40" s="65">
        <v>3</v>
      </c>
      <c r="T40" s="62" t="s">
        <v>60</v>
      </c>
      <c r="U40" s="65">
        <v>56</v>
      </c>
      <c r="V40" s="36"/>
      <c r="W40" s="37"/>
      <c r="X40" s="35"/>
      <c r="Y40" s="14">
        <v>3.8</v>
      </c>
      <c r="Z40" s="14">
        <v>3</v>
      </c>
      <c r="AA40" s="14">
        <v>3.4</v>
      </c>
      <c r="AB40" s="14">
        <v>1</v>
      </c>
      <c r="AC40" s="14">
        <v>2.5</v>
      </c>
      <c r="AD40" s="14">
        <v>0.3</v>
      </c>
      <c r="AE40" s="103"/>
      <c r="AF40" s="39">
        <f>Y40</f>
        <v>3.8</v>
      </c>
      <c r="AG40" s="39">
        <f>U40</f>
        <v>56</v>
      </c>
      <c r="AH40" s="62">
        <f>AF40*AG40</f>
        <v>212.79999999999998</v>
      </c>
      <c r="AI40" s="62" t="s">
        <v>167</v>
      </c>
      <c r="AJ40" s="62">
        <v>1</v>
      </c>
      <c r="AK40" s="62">
        <v>122</v>
      </c>
      <c r="AL40" s="66">
        <f t="shared" si="17"/>
        <v>25.961599999999997</v>
      </c>
    </row>
    <row r="41" spans="1:38" ht="43.5" customHeight="1" x14ac:dyDescent="0.2">
      <c r="A41" s="109"/>
      <c r="B41" s="109"/>
      <c r="C41" s="94" t="s">
        <v>55</v>
      </c>
      <c r="D41" s="106" t="s">
        <v>190</v>
      </c>
      <c r="E41" s="100">
        <v>368.56700000000001</v>
      </c>
      <c r="F41" s="100"/>
      <c r="G41" s="98" t="s">
        <v>56</v>
      </c>
      <c r="H41" s="26">
        <v>1967</v>
      </c>
      <c r="I41" s="27" t="s">
        <v>96</v>
      </c>
      <c r="J41" s="26" t="s">
        <v>62</v>
      </c>
      <c r="K41" s="27" t="s">
        <v>58</v>
      </c>
      <c r="L41" s="26"/>
      <c r="M41" s="26"/>
      <c r="N41" s="26"/>
      <c r="O41" s="26" t="s">
        <v>95</v>
      </c>
      <c r="P41" s="26">
        <v>2</v>
      </c>
      <c r="Q41" s="26"/>
      <c r="R41" s="26"/>
      <c r="S41" s="26"/>
      <c r="T41" s="26"/>
      <c r="U41" s="26">
        <v>12.85</v>
      </c>
      <c r="V41" s="36"/>
      <c r="W41" s="37"/>
      <c r="X41" s="35"/>
      <c r="Y41" s="16">
        <v>10.3</v>
      </c>
      <c r="Z41" s="26">
        <v>2.4500000000000002</v>
      </c>
      <c r="AA41" s="26">
        <v>3.3000000000000003</v>
      </c>
      <c r="AB41" s="26">
        <v>1</v>
      </c>
      <c r="AC41" s="26">
        <v>3.5</v>
      </c>
      <c r="AD41" s="26">
        <v>0.95000000000000007</v>
      </c>
      <c r="AE41" s="102" t="s">
        <v>188</v>
      </c>
      <c r="AF41" s="42">
        <f>Y41</f>
        <v>10.3</v>
      </c>
      <c r="AG41" s="42">
        <f>U41</f>
        <v>12.85</v>
      </c>
      <c r="AH41" s="42">
        <f t="shared" ref="AH41:AH43" si="20">AF41*AG41</f>
        <v>132.35500000000002</v>
      </c>
      <c r="AI41" s="42" t="s">
        <v>64</v>
      </c>
      <c r="AJ41" s="10">
        <v>1</v>
      </c>
      <c r="AK41" s="61">
        <v>21</v>
      </c>
      <c r="AL41" s="60">
        <f t="shared" ref="AL41:AL43" si="21">+AK41*AJ41*AH41/1000</f>
        <v>2.7794550000000005</v>
      </c>
    </row>
    <row r="42" spans="1:38" ht="43.5" customHeight="1" x14ac:dyDescent="0.2">
      <c r="A42" s="109"/>
      <c r="B42" s="109"/>
      <c r="C42" s="95"/>
      <c r="D42" s="107"/>
      <c r="E42" s="101"/>
      <c r="F42" s="101"/>
      <c r="G42" s="99"/>
      <c r="H42" s="43"/>
      <c r="I42" s="40" t="s">
        <v>158</v>
      </c>
      <c r="J42" s="40" t="s">
        <v>159</v>
      </c>
      <c r="K42" s="40" t="s">
        <v>160</v>
      </c>
      <c r="L42" s="40" t="s">
        <v>189</v>
      </c>
      <c r="M42" s="40">
        <v>1.21</v>
      </c>
      <c r="N42" s="40" t="s">
        <v>63</v>
      </c>
      <c r="O42" s="64"/>
      <c r="P42" s="13">
        <v>3</v>
      </c>
      <c r="Q42" s="62" t="s">
        <v>59</v>
      </c>
      <c r="R42" s="62">
        <v>120</v>
      </c>
      <c r="S42" s="65">
        <v>3</v>
      </c>
      <c r="T42" s="62" t="s">
        <v>60</v>
      </c>
      <c r="U42" s="65">
        <v>15</v>
      </c>
      <c r="V42" s="36"/>
      <c r="W42" s="37"/>
      <c r="X42" s="35"/>
      <c r="Y42" s="62">
        <v>23</v>
      </c>
      <c r="Z42" s="62">
        <v>13</v>
      </c>
      <c r="AA42" s="62">
        <v>15</v>
      </c>
      <c r="AB42" s="62">
        <v>1</v>
      </c>
      <c r="AC42" s="62">
        <v>4.5</v>
      </c>
      <c r="AD42" s="62">
        <v>1.2</v>
      </c>
      <c r="AE42" s="103"/>
      <c r="AF42" s="39">
        <f>Y42</f>
        <v>23</v>
      </c>
      <c r="AG42" s="39">
        <f>U42</f>
        <v>15</v>
      </c>
      <c r="AH42" s="62">
        <f t="shared" si="20"/>
        <v>345</v>
      </c>
      <c r="AI42" s="62" t="s">
        <v>157</v>
      </c>
      <c r="AJ42" s="62">
        <v>1</v>
      </c>
      <c r="AK42" s="62">
        <v>80</v>
      </c>
      <c r="AL42" s="66">
        <f t="shared" si="21"/>
        <v>27.6</v>
      </c>
    </row>
    <row r="43" spans="1:38" ht="30" customHeight="1" x14ac:dyDescent="0.2">
      <c r="A43" s="109"/>
      <c r="B43" s="109"/>
      <c r="C43" s="94" t="s">
        <v>55</v>
      </c>
      <c r="D43" s="106" t="s">
        <v>192</v>
      </c>
      <c r="E43" s="100">
        <v>369.041</v>
      </c>
      <c r="F43" s="100"/>
      <c r="G43" s="98" t="s">
        <v>56</v>
      </c>
      <c r="H43" s="26">
        <v>1869</v>
      </c>
      <c r="I43" s="27" t="s">
        <v>97</v>
      </c>
      <c r="J43" s="26" t="s">
        <v>62</v>
      </c>
      <c r="K43" s="27" t="s">
        <v>58</v>
      </c>
      <c r="L43" s="26"/>
      <c r="M43" s="26"/>
      <c r="N43" s="26"/>
      <c r="O43" s="26" t="s">
        <v>84</v>
      </c>
      <c r="P43" s="26">
        <v>2</v>
      </c>
      <c r="Q43" s="26"/>
      <c r="R43" s="26"/>
      <c r="S43" s="26"/>
      <c r="T43" s="26"/>
      <c r="U43" s="26">
        <v>9.9</v>
      </c>
      <c r="V43" s="36"/>
      <c r="W43" s="37"/>
      <c r="X43" s="35"/>
      <c r="Y43" s="16">
        <v>8.39</v>
      </c>
      <c r="Z43" s="26">
        <v>4.3899999999999997</v>
      </c>
      <c r="AA43" s="26">
        <v>5.19</v>
      </c>
      <c r="AB43" s="26">
        <v>1</v>
      </c>
      <c r="AC43" s="26">
        <v>2.33</v>
      </c>
      <c r="AD43" s="26">
        <v>1.22</v>
      </c>
      <c r="AE43" s="102" t="s">
        <v>106</v>
      </c>
      <c r="AF43" s="26">
        <f>U43</f>
        <v>9.9</v>
      </c>
      <c r="AG43" s="26">
        <f>Y43</f>
        <v>8.39</v>
      </c>
      <c r="AH43" s="42">
        <f t="shared" si="20"/>
        <v>83.061000000000007</v>
      </c>
      <c r="AI43" s="26" t="s">
        <v>191</v>
      </c>
      <c r="AJ43" s="26">
        <v>0.1</v>
      </c>
      <c r="AK43" s="26">
        <v>43</v>
      </c>
      <c r="AL43" s="60">
        <f t="shared" si="21"/>
        <v>0.35716230000000004</v>
      </c>
    </row>
    <row r="44" spans="1:38" ht="30" customHeight="1" x14ac:dyDescent="0.2">
      <c r="A44" s="109"/>
      <c r="B44" s="109"/>
      <c r="C44" s="95"/>
      <c r="D44" s="107"/>
      <c r="E44" s="101"/>
      <c r="F44" s="101"/>
      <c r="G44" s="99"/>
      <c r="H44" s="26"/>
      <c r="I44" s="27"/>
      <c r="J44" s="26"/>
      <c r="K44" s="27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26"/>
      <c r="Z44" s="26"/>
      <c r="AA44" s="26"/>
      <c r="AB44" s="26"/>
      <c r="AC44" s="26"/>
      <c r="AD44" s="26"/>
      <c r="AE44" s="103"/>
      <c r="AF44" s="26"/>
      <c r="AG44" s="26"/>
      <c r="AH44" s="26"/>
      <c r="AI44" s="26"/>
      <c r="AJ44" s="26"/>
      <c r="AK44" s="26"/>
      <c r="AL44" s="20"/>
    </row>
    <row r="45" spans="1:38" s="8" customFormat="1" ht="30" customHeight="1" x14ac:dyDescent="0.2">
      <c r="A45" s="109"/>
      <c r="B45" s="109"/>
      <c r="C45" s="94" t="s">
        <v>55</v>
      </c>
      <c r="D45" s="106" t="s">
        <v>193</v>
      </c>
      <c r="E45" s="100">
        <v>369.76800000000003</v>
      </c>
      <c r="F45" s="100"/>
      <c r="G45" s="98" t="s">
        <v>56</v>
      </c>
      <c r="H45" s="26">
        <v>2003</v>
      </c>
      <c r="I45" s="27" t="s">
        <v>62</v>
      </c>
      <c r="J45" s="26" t="s">
        <v>85</v>
      </c>
      <c r="K45" s="27" t="s">
        <v>58</v>
      </c>
      <c r="L45" s="26"/>
      <c r="M45" s="26"/>
      <c r="N45" s="26"/>
      <c r="O45" s="26" t="s">
        <v>84</v>
      </c>
      <c r="P45" s="26">
        <v>2</v>
      </c>
      <c r="Q45" s="26"/>
      <c r="R45" s="26"/>
      <c r="S45" s="26"/>
      <c r="T45" s="26"/>
      <c r="U45" s="26">
        <v>9.91</v>
      </c>
      <c r="V45" s="36"/>
      <c r="W45" s="37"/>
      <c r="X45" s="35"/>
      <c r="Y45" s="16">
        <v>17.8</v>
      </c>
      <c r="Z45" s="26">
        <v>9.5500000000000007</v>
      </c>
      <c r="AA45" s="26">
        <v>10.5</v>
      </c>
      <c r="AB45" s="26">
        <v>1</v>
      </c>
      <c r="AC45" s="26">
        <v>3.02</v>
      </c>
      <c r="AD45" s="26">
        <v>1.2</v>
      </c>
      <c r="AE45" s="102" t="s">
        <v>194</v>
      </c>
      <c r="AF45" s="26"/>
      <c r="AG45" s="26"/>
      <c r="AH45" s="26"/>
      <c r="AI45" s="26"/>
      <c r="AJ45" s="26"/>
      <c r="AK45" s="26"/>
      <c r="AL45" s="20"/>
    </row>
    <row r="46" spans="1:38" s="8" customFormat="1" ht="30" customHeight="1" x14ac:dyDescent="0.2">
      <c r="A46" s="109"/>
      <c r="B46" s="109"/>
      <c r="C46" s="95"/>
      <c r="D46" s="107"/>
      <c r="E46" s="101"/>
      <c r="F46" s="101"/>
      <c r="G46" s="99"/>
      <c r="H46" s="26"/>
      <c r="I46" s="40" t="s">
        <v>168</v>
      </c>
      <c r="J46" s="40" t="s">
        <v>156</v>
      </c>
      <c r="K46" s="40" t="s">
        <v>58</v>
      </c>
      <c r="L46" s="14" t="s">
        <v>161</v>
      </c>
      <c r="M46" s="62">
        <v>1.21</v>
      </c>
      <c r="N46" s="63" t="s">
        <v>63</v>
      </c>
      <c r="O46" s="64"/>
      <c r="P46" s="13">
        <v>2</v>
      </c>
      <c r="Q46" s="62" t="s">
        <v>59</v>
      </c>
      <c r="R46" s="62">
        <v>120</v>
      </c>
      <c r="S46" s="65">
        <v>3</v>
      </c>
      <c r="T46" s="62" t="s">
        <v>60</v>
      </c>
      <c r="U46" s="65">
        <v>15.5</v>
      </c>
      <c r="V46" s="39"/>
      <c r="W46" s="36"/>
      <c r="X46" s="37"/>
      <c r="Y46" s="65">
        <v>20.6</v>
      </c>
      <c r="Z46" s="65">
        <v>10.199999999999999</v>
      </c>
      <c r="AA46" s="65">
        <v>11</v>
      </c>
      <c r="AB46" s="65">
        <v>1</v>
      </c>
      <c r="AC46" s="65">
        <v>1</v>
      </c>
      <c r="AD46" s="65">
        <v>1.3</v>
      </c>
      <c r="AE46" s="103"/>
      <c r="AF46" s="39">
        <f>Y46</f>
        <v>20.6</v>
      </c>
      <c r="AG46" s="39">
        <f>U46</f>
        <v>15.5</v>
      </c>
      <c r="AH46" s="62">
        <f t="shared" ref="AH46:AH47" si="22">AF46*AG46</f>
        <v>319.3</v>
      </c>
      <c r="AI46" s="62" t="s">
        <v>157</v>
      </c>
      <c r="AJ46" s="62">
        <v>0.8</v>
      </c>
      <c r="AK46" s="62">
        <v>80</v>
      </c>
      <c r="AL46" s="66">
        <f t="shared" ref="AL46:AL47" si="23">+AK46*AJ46*AH46/1000</f>
        <v>20.435200000000002</v>
      </c>
    </row>
    <row r="47" spans="1:38" s="8" customFormat="1" ht="55.5" customHeight="1" x14ac:dyDescent="0.2">
      <c r="A47" s="109"/>
      <c r="B47" s="109"/>
      <c r="C47" s="114" t="s">
        <v>152</v>
      </c>
      <c r="D47" s="106" t="s">
        <v>195</v>
      </c>
      <c r="E47" s="100">
        <v>370.14800000000002</v>
      </c>
      <c r="F47" s="100"/>
      <c r="G47" s="98" t="s">
        <v>56</v>
      </c>
      <c r="H47" s="26">
        <v>1974</v>
      </c>
      <c r="I47" s="27" t="s">
        <v>98</v>
      </c>
      <c r="J47" s="26" t="s">
        <v>62</v>
      </c>
      <c r="K47" s="27" t="s">
        <v>99</v>
      </c>
      <c r="L47" s="26"/>
      <c r="M47" s="26"/>
      <c r="N47" s="26"/>
      <c r="O47" s="26">
        <v>1</v>
      </c>
      <c r="P47" s="26">
        <v>2</v>
      </c>
      <c r="Q47" s="26"/>
      <c r="R47" s="26"/>
      <c r="S47" s="26"/>
      <c r="T47" s="26"/>
      <c r="U47" s="26">
        <v>12</v>
      </c>
      <c r="V47" s="36"/>
      <c r="W47" s="37"/>
      <c r="X47" s="35"/>
      <c r="Y47" s="16">
        <v>2</v>
      </c>
      <c r="Z47" s="26"/>
      <c r="AA47" s="26">
        <v>0.95000000000000007</v>
      </c>
      <c r="AB47" s="26">
        <v>1</v>
      </c>
      <c r="AC47" s="26">
        <v>2.66</v>
      </c>
      <c r="AD47" s="26"/>
      <c r="AE47" s="102" t="s">
        <v>107</v>
      </c>
      <c r="AF47" s="43">
        <f>U47</f>
        <v>12</v>
      </c>
      <c r="AG47" s="43">
        <f>Y47</f>
        <v>2</v>
      </c>
      <c r="AH47" s="42">
        <f t="shared" si="22"/>
        <v>24</v>
      </c>
      <c r="AI47" s="43" t="s">
        <v>75</v>
      </c>
      <c r="AJ47" s="43">
        <v>1</v>
      </c>
      <c r="AK47" s="43">
        <v>5</v>
      </c>
      <c r="AL47" s="60">
        <f t="shared" si="23"/>
        <v>0.12</v>
      </c>
    </row>
    <row r="48" spans="1:38" s="8" customFormat="1" ht="55.5" customHeight="1" x14ac:dyDescent="0.2">
      <c r="A48" s="110"/>
      <c r="B48" s="110"/>
      <c r="C48" s="115"/>
      <c r="D48" s="107"/>
      <c r="E48" s="101"/>
      <c r="F48" s="101"/>
      <c r="G48" s="99"/>
      <c r="H48" s="26"/>
      <c r="I48" s="40" t="s">
        <v>158</v>
      </c>
      <c r="J48" s="40" t="s">
        <v>159</v>
      </c>
      <c r="K48" s="40" t="s">
        <v>160</v>
      </c>
      <c r="L48" s="40" t="s">
        <v>161</v>
      </c>
      <c r="M48" s="40">
        <v>1.21</v>
      </c>
      <c r="N48" s="40" t="s">
        <v>63</v>
      </c>
      <c r="O48" s="64"/>
      <c r="P48" s="13">
        <v>2</v>
      </c>
      <c r="Q48" s="62" t="s">
        <v>59</v>
      </c>
      <c r="R48" s="62">
        <v>120</v>
      </c>
      <c r="S48" s="65">
        <v>3</v>
      </c>
      <c r="T48" s="62" t="s">
        <v>60</v>
      </c>
      <c r="U48" s="65">
        <v>10.8</v>
      </c>
      <c r="V48" s="36"/>
      <c r="W48" s="37"/>
      <c r="X48" s="35"/>
      <c r="Y48" s="62">
        <v>18.5</v>
      </c>
      <c r="Z48" s="63" t="s">
        <v>196</v>
      </c>
      <c r="AA48" s="62" t="s">
        <v>197</v>
      </c>
      <c r="AB48" s="62">
        <v>2</v>
      </c>
      <c r="AC48" s="62">
        <v>1.6</v>
      </c>
      <c r="AD48" s="62">
        <v>0.4</v>
      </c>
      <c r="AE48" s="103"/>
      <c r="AF48" s="39">
        <f>Y48</f>
        <v>18.5</v>
      </c>
      <c r="AG48" s="39">
        <f>U48</f>
        <v>10.8</v>
      </c>
      <c r="AH48" s="62">
        <f t="shared" ref="AH48" si="24">AF48*AG48</f>
        <v>199.8</v>
      </c>
      <c r="AI48" s="62" t="s">
        <v>157</v>
      </c>
      <c r="AJ48" s="62">
        <v>0.8</v>
      </c>
      <c r="AK48" s="62">
        <v>80</v>
      </c>
      <c r="AL48" s="66">
        <f t="shared" ref="AL48" si="25">+AK48*AJ48*AH48/1000</f>
        <v>12.7872</v>
      </c>
    </row>
    <row r="49" spans="1:38" ht="30" customHeight="1" x14ac:dyDescent="0.2">
      <c r="AF49" s="92" t="s">
        <v>68</v>
      </c>
      <c r="AG49" s="92"/>
      <c r="AH49" s="92"/>
      <c r="AI49" s="92"/>
      <c r="AJ49" s="92"/>
      <c r="AK49" s="93">
        <f>SUM(AL5:AL48)</f>
        <v>711.73721135000005</v>
      </c>
      <c r="AL49" s="93"/>
    </row>
    <row r="50" spans="1:38" ht="18" customHeight="1" x14ac:dyDescent="0.2">
      <c r="A50" s="22" t="s">
        <v>77</v>
      </c>
    </row>
    <row r="51" spans="1:38" ht="18" customHeight="1" x14ac:dyDescent="0.2">
      <c r="A51" s="22" t="s">
        <v>80</v>
      </c>
    </row>
    <row r="52" spans="1:38" ht="18" customHeight="1" x14ac:dyDescent="0.2">
      <c r="A52" s="22" t="s">
        <v>69</v>
      </c>
    </row>
    <row r="53" spans="1:38" ht="18" customHeight="1" x14ac:dyDescent="0.2">
      <c r="A53" s="22" t="s">
        <v>70</v>
      </c>
    </row>
    <row r="54" spans="1:38" ht="18" customHeight="1" x14ac:dyDescent="0.2">
      <c r="A54" s="22" t="s">
        <v>71</v>
      </c>
    </row>
    <row r="55" spans="1:38" ht="18" customHeight="1" x14ac:dyDescent="0.2">
      <c r="A55" s="22" t="s">
        <v>72</v>
      </c>
    </row>
    <row r="56" spans="1:38" ht="18" customHeight="1" x14ac:dyDescent="0.2">
      <c r="A56" s="22" t="s">
        <v>73</v>
      </c>
    </row>
    <row r="57" spans="1:38" ht="18" customHeight="1" x14ac:dyDescent="0.2">
      <c r="A57" s="22" t="s">
        <v>81</v>
      </c>
    </row>
    <row r="58" spans="1:38" ht="18" customHeight="1" x14ac:dyDescent="0.2">
      <c r="A58" s="22" t="s">
        <v>82</v>
      </c>
    </row>
    <row r="59" spans="1:38" ht="18" customHeight="1" x14ac:dyDescent="0.2">
      <c r="A59" s="22" t="s">
        <v>78</v>
      </c>
    </row>
    <row r="60" spans="1:38" ht="18" customHeight="1" x14ac:dyDescent="0.2">
      <c r="A60" s="22" t="s">
        <v>79</v>
      </c>
    </row>
    <row r="61" spans="1:38" ht="30" customHeight="1" x14ac:dyDescent="0.2"/>
    <row r="62" spans="1:38" ht="30" customHeight="1" x14ac:dyDescent="0.2"/>
  </sheetData>
  <mergeCells count="156">
    <mergeCell ref="AE9:AE10"/>
    <mergeCell ref="J10:K10"/>
    <mergeCell ref="I11:J11"/>
    <mergeCell ref="I12:J12"/>
    <mergeCell ref="J16:K16"/>
    <mergeCell ref="I24:J24"/>
    <mergeCell ref="I20:J20"/>
    <mergeCell ref="I26:J26"/>
    <mergeCell ref="I34:J34"/>
    <mergeCell ref="C41:C42"/>
    <mergeCell ref="C43:C44"/>
    <mergeCell ref="C45:C46"/>
    <mergeCell ref="C47:C48"/>
    <mergeCell ref="E25:E26"/>
    <mergeCell ref="G15:G16"/>
    <mergeCell ref="G17:G18"/>
    <mergeCell ref="G19:G20"/>
    <mergeCell ref="G21:G22"/>
    <mergeCell ref="E47:E48"/>
    <mergeCell ref="F41:F42"/>
    <mergeCell ref="F43:F44"/>
    <mergeCell ref="F45:F46"/>
    <mergeCell ref="F47:F48"/>
    <mergeCell ref="E41:E42"/>
    <mergeCell ref="E43:E44"/>
    <mergeCell ref="E45:E46"/>
    <mergeCell ref="E31:E32"/>
    <mergeCell ref="E33:E34"/>
    <mergeCell ref="E35:E36"/>
    <mergeCell ref="E37:E38"/>
    <mergeCell ref="E15:E16"/>
    <mergeCell ref="E17:E18"/>
    <mergeCell ref="A33:A48"/>
    <mergeCell ref="B5:B18"/>
    <mergeCell ref="B19:B22"/>
    <mergeCell ref="B23:B32"/>
    <mergeCell ref="B33:B48"/>
    <mergeCell ref="AE27:AE28"/>
    <mergeCell ref="C29:C30"/>
    <mergeCell ref="D29:D30"/>
    <mergeCell ref="F29:F30"/>
    <mergeCell ref="AE29:AE30"/>
    <mergeCell ref="E27:E28"/>
    <mergeCell ref="E29:E30"/>
    <mergeCell ref="G27:G28"/>
    <mergeCell ref="G29:G30"/>
    <mergeCell ref="C27:C28"/>
    <mergeCell ref="D27:D28"/>
    <mergeCell ref="F27:F28"/>
    <mergeCell ref="AE23:AE24"/>
    <mergeCell ref="C25:C26"/>
    <mergeCell ref="D25:D26"/>
    <mergeCell ref="F25:F26"/>
    <mergeCell ref="AE25:AE26"/>
    <mergeCell ref="E23:E24"/>
    <mergeCell ref="I36:J36"/>
    <mergeCell ref="C39:C40"/>
    <mergeCell ref="D39:D40"/>
    <mergeCell ref="F39:F40"/>
    <mergeCell ref="AE35:AE36"/>
    <mergeCell ref="C37:C38"/>
    <mergeCell ref="D37:D38"/>
    <mergeCell ref="G23:G24"/>
    <mergeCell ref="G25:G26"/>
    <mergeCell ref="C23:C24"/>
    <mergeCell ref="D23:D24"/>
    <mergeCell ref="F23:F24"/>
    <mergeCell ref="G33:G34"/>
    <mergeCell ref="G35:G36"/>
    <mergeCell ref="G37:G38"/>
    <mergeCell ref="C35:C36"/>
    <mergeCell ref="D35:D36"/>
    <mergeCell ref="F35:F36"/>
    <mergeCell ref="AE33:AE34"/>
    <mergeCell ref="C33:C34"/>
    <mergeCell ref="D33:D34"/>
    <mergeCell ref="F33:F34"/>
    <mergeCell ref="I40:J40"/>
    <mergeCell ref="C31:C32"/>
    <mergeCell ref="G31:G32"/>
    <mergeCell ref="C11:C12"/>
    <mergeCell ref="C19:C20"/>
    <mergeCell ref="D19:D20"/>
    <mergeCell ref="F19:F20"/>
    <mergeCell ref="AE19:AE20"/>
    <mergeCell ref="C17:C18"/>
    <mergeCell ref="D17:D18"/>
    <mergeCell ref="F17:F18"/>
    <mergeCell ref="C21:C22"/>
    <mergeCell ref="D21:D22"/>
    <mergeCell ref="F21:F22"/>
    <mergeCell ref="AE21:AE22"/>
    <mergeCell ref="E21:E22"/>
    <mergeCell ref="AE11:AE12"/>
    <mergeCell ref="AE13:AE14"/>
    <mergeCell ref="AE17:AE18"/>
    <mergeCell ref="E19:E20"/>
    <mergeCell ref="F31:F32"/>
    <mergeCell ref="AE31:AE32"/>
    <mergeCell ref="C15:C16"/>
    <mergeCell ref="D15:D16"/>
    <mergeCell ref="F15:F16"/>
    <mergeCell ref="AE15:AE16"/>
    <mergeCell ref="C13:C14"/>
    <mergeCell ref="D13:D14"/>
    <mergeCell ref="F13:F14"/>
    <mergeCell ref="E13:E14"/>
    <mergeCell ref="G13:G14"/>
    <mergeCell ref="AF2:AL2"/>
    <mergeCell ref="A2:G2"/>
    <mergeCell ref="H2:L2"/>
    <mergeCell ref="M2:O2"/>
    <mergeCell ref="P2:W2"/>
    <mergeCell ref="X2:AD2"/>
    <mergeCell ref="AE5:AE6"/>
    <mergeCell ref="C7:C8"/>
    <mergeCell ref="D7:D8"/>
    <mergeCell ref="F7:F8"/>
    <mergeCell ref="AE7:AE8"/>
    <mergeCell ref="E5:E6"/>
    <mergeCell ref="E7:E8"/>
    <mergeCell ref="G5:G6"/>
    <mergeCell ref="G7:G8"/>
    <mergeCell ref="C5:C6"/>
    <mergeCell ref="D5:D6"/>
    <mergeCell ref="F5:F6"/>
    <mergeCell ref="A5:A32"/>
    <mergeCell ref="E9:E10"/>
    <mergeCell ref="G9:G10"/>
    <mergeCell ref="C9:C10"/>
    <mergeCell ref="D9:D10"/>
    <mergeCell ref="F9:F10"/>
    <mergeCell ref="AF49:AJ49"/>
    <mergeCell ref="AK49:AL49"/>
    <mergeCell ref="D11:D12"/>
    <mergeCell ref="E11:E12"/>
    <mergeCell ref="F11:F12"/>
    <mergeCell ref="H13:H14"/>
    <mergeCell ref="F37:F38"/>
    <mergeCell ref="AE37:AE38"/>
    <mergeCell ref="AE39:AE40"/>
    <mergeCell ref="E39:E40"/>
    <mergeCell ref="G39:G40"/>
    <mergeCell ref="D41:D42"/>
    <mergeCell ref="D43:D44"/>
    <mergeCell ref="D45:D46"/>
    <mergeCell ref="D47:D48"/>
    <mergeCell ref="G47:G48"/>
    <mergeCell ref="AE41:AE42"/>
    <mergeCell ref="AE43:AE44"/>
    <mergeCell ref="AE45:AE46"/>
    <mergeCell ref="AE47:AE48"/>
    <mergeCell ref="G41:G42"/>
    <mergeCell ref="G43:G44"/>
    <mergeCell ref="G45:G46"/>
    <mergeCell ref="D31:D32"/>
  </mergeCells>
  <phoneticPr fontId="28" type="noConversion"/>
  <pageMargins left="0.39370078740157483" right="0.39370078740157483" top="0.19685039370078741" bottom="0.19685039370078741" header="0.31496062992125984" footer="0.31496062992125984"/>
  <pageSetup paperSize="8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44A5C-4ADD-428B-9EC2-6FC73F54DEC1}">
  <sheetPr>
    <pageSetUpPr fitToPage="1"/>
  </sheetPr>
  <dimension ref="A1:AL70"/>
  <sheetViews>
    <sheetView zoomScaleNormal="100" workbookViewId="0">
      <pane ySplit="3" topLeftCell="A4" activePane="bottomLeft" state="frozen"/>
      <selection activeCell="B1" sqref="B1"/>
      <selection pane="bottomLeft" activeCell="A2" sqref="A2:G2"/>
    </sheetView>
  </sheetViews>
  <sheetFormatPr defaultColWidth="9" defaultRowHeight="12.75" x14ac:dyDescent="0.2"/>
  <cols>
    <col min="1" max="3" width="2.625" style="3" customWidth="1"/>
    <col min="4" max="4" width="4.625" style="3" customWidth="1"/>
    <col min="5" max="5" width="7.625" style="3" customWidth="1"/>
    <col min="6" max="6" width="25.625" style="3" hidden="1" customWidth="1"/>
    <col min="7" max="7" width="7.625" style="3" customWidth="1"/>
    <col min="8" max="8" width="4.625" style="3" customWidth="1"/>
    <col min="9" max="9" width="12.625" style="3" customWidth="1"/>
    <col min="10" max="10" width="15.625" style="3" customWidth="1"/>
    <col min="11" max="11" width="8.625" style="3" customWidth="1"/>
    <col min="12" max="13" width="4.625" style="3" customWidth="1"/>
    <col min="14" max="14" width="7.125" style="3" customWidth="1"/>
    <col min="15" max="16" width="4.625" style="3" customWidth="1"/>
    <col min="17" max="18" width="6.125" style="3" customWidth="1"/>
    <col min="19" max="21" width="4.625" style="3" customWidth="1"/>
    <col min="22" max="22" width="5.125" style="3" customWidth="1"/>
    <col min="23" max="23" width="4.625" style="3" customWidth="1"/>
    <col min="24" max="24" width="10.625" style="3" customWidth="1"/>
    <col min="25" max="30" width="5.625" style="3" customWidth="1"/>
    <col min="31" max="31" width="30.625" style="3" customWidth="1"/>
    <col min="32" max="33" width="4.625" style="3" customWidth="1"/>
    <col min="34" max="34" width="5.625" style="3" customWidth="1"/>
    <col min="35" max="36" width="4.625" style="3" customWidth="1"/>
    <col min="37" max="38" width="6.625" style="3" customWidth="1"/>
    <col min="39" max="16384" width="9" style="3"/>
  </cols>
  <sheetData>
    <row r="1" spans="1:38" ht="20.25" x14ac:dyDescent="0.2">
      <c r="A1" s="23" t="s">
        <v>232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2" t="s">
        <v>0</v>
      </c>
    </row>
    <row r="2" spans="1:38" ht="15" customHeight="1" x14ac:dyDescent="0.2">
      <c r="A2" s="108" t="s">
        <v>1</v>
      </c>
      <c r="B2" s="108"/>
      <c r="C2" s="108"/>
      <c r="D2" s="108"/>
      <c r="E2" s="108"/>
      <c r="F2" s="108"/>
      <c r="G2" s="108"/>
      <c r="H2" s="108" t="s">
        <v>2</v>
      </c>
      <c r="I2" s="108"/>
      <c r="J2" s="108"/>
      <c r="K2" s="108"/>
      <c r="L2" s="108"/>
      <c r="M2" s="108" t="s">
        <v>3</v>
      </c>
      <c r="N2" s="108"/>
      <c r="O2" s="108"/>
      <c r="P2" s="108" t="s">
        <v>4</v>
      </c>
      <c r="Q2" s="108"/>
      <c r="R2" s="108"/>
      <c r="S2" s="108"/>
      <c r="T2" s="108"/>
      <c r="U2" s="108"/>
      <c r="V2" s="108"/>
      <c r="W2" s="108"/>
      <c r="X2" s="108" t="s">
        <v>5</v>
      </c>
      <c r="Y2" s="108"/>
      <c r="Z2" s="108"/>
      <c r="AA2" s="108"/>
      <c r="AB2" s="108"/>
      <c r="AC2" s="108"/>
      <c r="AD2" s="108"/>
      <c r="AE2" s="34" t="s">
        <v>6</v>
      </c>
      <c r="AF2" s="108" t="s">
        <v>7</v>
      </c>
      <c r="AG2" s="108"/>
      <c r="AH2" s="108"/>
      <c r="AI2" s="108"/>
      <c r="AJ2" s="108"/>
      <c r="AK2" s="108"/>
      <c r="AL2" s="108"/>
    </row>
    <row r="3" spans="1:38" ht="69.95" customHeight="1" x14ac:dyDescent="0.2">
      <c r="A3" s="5" t="s">
        <v>8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5" t="s">
        <v>1</v>
      </c>
      <c r="H3" s="5" t="s">
        <v>14</v>
      </c>
      <c r="I3" s="6" t="s">
        <v>15</v>
      </c>
      <c r="J3" s="6" t="s">
        <v>16</v>
      </c>
      <c r="K3" s="5" t="s">
        <v>17</v>
      </c>
      <c r="L3" s="5" t="s">
        <v>18</v>
      </c>
      <c r="M3" s="6" t="s">
        <v>19</v>
      </c>
      <c r="N3" s="6" t="s">
        <v>20</v>
      </c>
      <c r="O3" s="6" t="s">
        <v>21</v>
      </c>
      <c r="P3" s="6" t="s">
        <v>22</v>
      </c>
      <c r="Q3" s="6" t="s">
        <v>23</v>
      </c>
      <c r="R3" s="6" t="s">
        <v>24</v>
      </c>
      <c r="S3" s="6" t="s">
        <v>25</v>
      </c>
      <c r="T3" s="6" t="s">
        <v>26</v>
      </c>
      <c r="U3" s="6" t="s">
        <v>27</v>
      </c>
      <c r="V3" s="6" t="s">
        <v>28</v>
      </c>
      <c r="W3" s="6" t="s">
        <v>29</v>
      </c>
      <c r="X3" s="6" t="s">
        <v>30</v>
      </c>
      <c r="Y3" s="6" t="s">
        <v>31</v>
      </c>
      <c r="Z3" s="6" t="s">
        <v>32</v>
      </c>
      <c r="AA3" s="6" t="s">
        <v>33</v>
      </c>
      <c r="AB3" s="6" t="s">
        <v>34</v>
      </c>
      <c r="AC3" s="6" t="s">
        <v>35</v>
      </c>
      <c r="AD3" s="6" t="s">
        <v>36</v>
      </c>
      <c r="AE3" s="6" t="s">
        <v>37</v>
      </c>
      <c r="AF3" s="6" t="s">
        <v>38</v>
      </c>
      <c r="AG3" s="6" t="s">
        <v>27</v>
      </c>
      <c r="AH3" s="6" t="s">
        <v>39</v>
      </c>
      <c r="AI3" s="6" t="s">
        <v>40</v>
      </c>
      <c r="AJ3" s="6" t="s">
        <v>41</v>
      </c>
      <c r="AK3" s="6" t="s">
        <v>42</v>
      </c>
      <c r="AL3" s="6" t="s">
        <v>43</v>
      </c>
    </row>
    <row r="4" spans="1:38" s="8" customFormat="1" ht="15" customHeight="1" x14ac:dyDescent="0.2">
      <c r="A4" s="38"/>
      <c r="B4" s="38"/>
      <c r="C4" s="38"/>
      <c r="D4" s="38"/>
      <c r="E4" s="38"/>
      <c r="F4" s="38"/>
      <c r="G4" s="38"/>
      <c r="H4" s="38" t="s">
        <v>44</v>
      </c>
      <c r="I4" s="38"/>
      <c r="J4" s="38"/>
      <c r="K4" s="38"/>
      <c r="L4" s="38" t="s">
        <v>45</v>
      </c>
      <c r="M4" s="38" t="s">
        <v>46</v>
      </c>
      <c r="N4" s="38"/>
      <c r="O4" s="38" t="s">
        <v>47</v>
      </c>
      <c r="P4" s="38"/>
      <c r="Q4" s="38"/>
      <c r="R4" s="38" t="s">
        <v>48</v>
      </c>
      <c r="S4" s="38"/>
      <c r="T4" s="38"/>
      <c r="U4" s="38" t="s">
        <v>49</v>
      </c>
      <c r="V4" s="38" t="s">
        <v>49</v>
      </c>
      <c r="W4" s="38" t="s">
        <v>50</v>
      </c>
      <c r="X4" s="38"/>
      <c r="Y4" s="38" t="s">
        <v>49</v>
      </c>
      <c r="Z4" s="38" t="s">
        <v>49</v>
      </c>
      <c r="AA4" s="38" t="s">
        <v>49</v>
      </c>
      <c r="AB4" s="38" t="s">
        <v>49</v>
      </c>
      <c r="AC4" s="38" t="s">
        <v>49</v>
      </c>
      <c r="AD4" s="38" t="s">
        <v>49</v>
      </c>
      <c r="AE4" s="38"/>
      <c r="AF4" s="38" t="s">
        <v>49</v>
      </c>
      <c r="AG4" s="38" t="s">
        <v>49</v>
      </c>
      <c r="AH4" s="38" t="s">
        <v>51</v>
      </c>
      <c r="AI4" s="38"/>
      <c r="AJ4" s="38" t="s">
        <v>46</v>
      </c>
      <c r="AK4" s="38" t="s">
        <v>52</v>
      </c>
      <c r="AL4" s="38" t="s">
        <v>53</v>
      </c>
    </row>
    <row r="5" spans="1:38" s="8" customFormat="1" ht="30" customHeight="1" x14ac:dyDescent="0.2">
      <c r="A5" s="109" t="s">
        <v>93</v>
      </c>
      <c r="B5" s="109"/>
      <c r="C5" s="94" t="s">
        <v>66</v>
      </c>
      <c r="D5" s="106" t="s">
        <v>217</v>
      </c>
      <c r="E5" s="100">
        <v>338.64699999999999</v>
      </c>
      <c r="F5" s="100"/>
      <c r="G5" s="98" t="s">
        <v>56</v>
      </c>
      <c r="H5" s="29"/>
      <c r="I5" s="30" t="s">
        <v>98</v>
      </c>
      <c r="J5" s="29" t="s">
        <v>62</v>
      </c>
      <c r="K5" s="30" t="s">
        <v>99</v>
      </c>
      <c r="L5" s="29"/>
      <c r="M5" s="29"/>
      <c r="N5" s="29"/>
      <c r="O5" s="29">
        <v>2</v>
      </c>
      <c r="P5" s="29">
        <v>2</v>
      </c>
      <c r="Q5" s="29"/>
      <c r="R5" s="29"/>
      <c r="S5" s="29"/>
      <c r="T5" s="29"/>
      <c r="U5" s="29"/>
      <c r="V5" s="36"/>
      <c r="W5" s="37"/>
      <c r="X5" s="35"/>
      <c r="Y5" s="16">
        <v>10.450000000000001</v>
      </c>
      <c r="Z5" s="29"/>
      <c r="AA5" s="29">
        <v>0.93</v>
      </c>
      <c r="AB5" s="29">
        <v>1</v>
      </c>
      <c r="AC5" s="29">
        <v>1.4000000000000001</v>
      </c>
      <c r="AD5" s="29"/>
      <c r="AE5" s="102" t="s">
        <v>108</v>
      </c>
      <c r="AF5" s="9">
        <f>Y5</f>
        <v>10.450000000000001</v>
      </c>
      <c r="AG5" s="70">
        <f>AA5</f>
        <v>0.93</v>
      </c>
      <c r="AH5" s="10">
        <f t="shared" ref="AH5" si="0">AF5*AG5</f>
        <v>9.7185000000000024</v>
      </c>
      <c r="AI5" s="10" t="s">
        <v>75</v>
      </c>
      <c r="AJ5" s="10">
        <v>1</v>
      </c>
      <c r="AK5" s="10">
        <v>5</v>
      </c>
      <c r="AL5" s="10">
        <f t="shared" ref="AL5" si="1">AH5*AJ5*AK5*0.001</f>
        <v>4.8592500000000018E-2</v>
      </c>
    </row>
    <row r="6" spans="1:38" s="8" customFormat="1" ht="30" customHeight="1" x14ac:dyDescent="0.2">
      <c r="A6" s="109"/>
      <c r="B6" s="109"/>
      <c r="C6" s="95"/>
      <c r="D6" s="107"/>
      <c r="E6" s="101"/>
      <c r="F6" s="101"/>
      <c r="G6" s="99"/>
      <c r="H6" s="29"/>
      <c r="I6" s="30"/>
      <c r="J6" s="29"/>
      <c r="K6" s="30"/>
      <c r="L6" s="29"/>
      <c r="M6" s="39"/>
      <c r="N6" s="40"/>
      <c r="O6" s="29"/>
      <c r="P6" s="39"/>
      <c r="Q6" s="29"/>
      <c r="R6" s="29"/>
      <c r="S6" s="41"/>
      <c r="T6" s="39"/>
      <c r="U6" s="39"/>
      <c r="V6" s="36"/>
      <c r="W6" s="37"/>
      <c r="X6" s="35"/>
      <c r="Y6" s="29"/>
      <c r="Z6" s="29"/>
      <c r="AA6" s="29"/>
      <c r="AB6" s="29"/>
      <c r="AC6" s="29"/>
      <c r="AD6" s="29"/>
      <c r="AE6" s="103"/>
      <c r="AF6" s="43" t="s">
        <v>65</v>
      </c>
      <c r="AG6" s="43" t="s">
        <v>65</v>
      </c>
      <c r="AH6" s="43" t="s">
        <v>65</v>
      </c>
      <c r="AI6" s="43" t="s">
        <v>65</v>
      </c>
      <c r="AJ6" s="43" t="s">
        <v>65</v>
      </c>
      <c r="AK6" s="43" t="s">
        <v>65</v>
      </c>
      <c r="AL6" s="43" t="s">
        <v>65</v>
      </c>
    </row>
    <row r="7" spans="1:38" s="8" customFormat="1" ht="30" customHeight="1" x14ac:dyDescent="0.2">
      <c r="A7" s="109"/>
      <c r="B7" s="109"/>
      <c r="C7" s="94" t="s">
        <v>66</v>
      </c>
      <c r="D7" s="106" t="s">
        <v>200</v>
      </c>
      <c r="E7" s="100">
        <v>339.19900000000001</v>
      </c>
      <c r="F7" s="100"/>
      <c r="G7" s="98" t="s">
        <v>56</v>
      </c>
      <c r="H7" s="29">
        <v>1973</v>
      </c>
      <c r="I7" s="30" t="s">
        <v>98</v>
      </c>
      <c r="J7" s="29" t="s">
        <v>62</v>
      </c>
      <c r="K7" s="30" t="s">
        <v>99</v>
      </c>
      <c r="L7" s="29"/>
      <c r="M7" s="29"/>
      <c r="N7" s="29"/>
      <c r="O7" s="29">
        <v>2</v>
      </c>
      <c r="P7" s="29">
        <v>2</v>
      </c>
      <c r="Q7" s="29"/>
      <c r="R7" s="29"/>
      <c r="S7" s="29"/>
      <c r="T7" s="29"/>
      <c r="U7" s="29"/>
      <c r="V7" s="36"/>
      <c r="W7" s="37"/>
      <c r="X7" s="35"/>
      <c r="Y7" s="16">
        <v>15.9</v>
      </c>
      <c r="Z7" s="29">
        <v>1</v>
      </c>
      <c r="AA7" s="29">
        <v>1.02</v>
      </c>
      <c r="AB7" s="29">
        <v>1</v>
      </c>
      <c r="AC7" s="29">
        <v>2.5</v>
      </c>
      <c r="AD7" s="29"/>
      <c r="AE7" s="102" t="s">
        <v>109</v>
      </c>
      <c r="AF7" s="9">
        <f>Y7</f>
        <v>15.9</v>
      </c>
      <c r="AG7" s="42">
        <f>Z7+2*0.5</f>
        <v>2</v>
      </c>
      <c r="AH7" s="10">
        <f t="shared" ref="AH7:AH9" si="2">AF7*AG7</f>
        <v>31.8</v>
      </c>
      <c r="AI7" s="10" t="s">
        <v>75</v>
      </c>
      <c r="AJ7" s="10">
        <v>1</v>
      </c>
      <c r="AK7" s="10">
        <v>5</v>
      </c>
      <c r="AL7" s="10">
        <f t="shared" ref="AL7:AL9" si="3">AH7*AJ7*AK7*0.001</f>
        <v>0.159</v>
      </c>
    </row>
    <row r="8" spans="1:38" s="8" customFormat="1" ht="30" customHeight="1" x14ac:dyDescent="0.2">
      <c r="A8" s="109"/>
      <c r="B8" s="109"/>
      <c r="C8" s="95"/>
      <c r="D8" s="107"/>
      <c r="E8" s="101"/>
      <c r="F8" s="101"/>
      <c r="G8" s="99"/>
      <c r="H8" s="29"/>
      <c r="I8" s="40" t="s">
        <v>62</v>
      </c>
      <c r="J8" s="40" t="s">
        <v>198</v>
      </c>
      <c r="K8" s="40" t="s">
        <v>199</v>
      </c>
      <c r="L8" s="29"/>
      <c r="M8" s="39">
        <v>1.21</v>
      </c>
      <c r="N8" s="40" t="s">
        <v>63</v>
      </c>
      <c r="O8" s="29"/>
      <c r="P8" s="39">
        <v>2</v>
      </c>
      <c r="Q8" s="29"/>
      <c r="R8" s="29"/>
      <c r="S8" s="41">
        <v>3</v>
      </c>
      <c r="T8" s="39" t="s">
        <v>60</v>
      </c>
      <c r="U8" s="39">
        <v>23.1</v>
      </c>
      <c r="V8" s="36"/>
      <c r="W8" s="37"/>
      <c r="X8" s="35"/>
      <c r="Y8" s="39">
        <v>2.4</v>
      </c>
      <c r="Z8" s="41">
        <v>2</v>
      </c>
      <c r="AA8" s="39"/>
      <c r="AB8" s="41">
        <v>1</v>
      </c>
      <c r="AC8" s="41">
        <v>1.75</v>
      </c>
      <c r="AD8" s="29"/>
      <c r="AE8" s="103"/>
      <c r="AF8" s="40">
        <f>U8</f>
        <v>23.1</v>
      </c>
      <c r="AG8" s="40">
        <v>2.4</v>
      </c>
      <c r="AH8" s="67">
        <f t="shared" si="2"/>
        <v>55.440000000000005</v>
      </c>
      <c r="AI8" s="40" t="s">
        <v>76</v>
      </c>
      <c r="AJ8" s="40">
        <v>1</v>
      </c>
      <c r="AK8" s="40">
        <v>75</v>
      </c>
      <c r="AL8" s="68">
        <f t="shared" si="3"/>
        <v>4.1580000000000004</v>
      </c>
    </row>
    <row r="9" spans="1:38" s="8" customFormat="1" ht="30" customHeight="1" x14ac:dyDescent="0.2">
      <c r="A9" s="109"/>
      <c r="B9" s="109"/>
      <c r="C9" s="94" t="s">
        <v>66</v>
      </c>
      <c r="D9" s="106" t="s">
        <v>201</v>
      </c>
      <c r="E9" s="100">
        <v>339.20699999999999</v>
      </c>
      <c r="F9" s="100"/>
      <c r="G9" s="98" t="s">
        <v>56</v>
      </c>
      <c r="H9" s="29"/>
      <c r="I9" s="30" t="s">
        <v>57</v>
      </c>
      <c r="J9" s="29" t="s">
        <v>57</v>
      </c>
      <c r="K9" s="30" t="s">
        <v>58</v>
      </c>
      <c r="L9" s="29"/>
      <c r="M9" s="29"/>
      <c r="N9" s="29"/>
      <c r="O9" s="29">
        <v>2</v>
      </c>
      <c r="P9" s="29">
        <v>2</v>
      </c>
      <c r="Q9" s="29"/>
      <c r="R9" s="29"/>
      <c r="S9" s="29"/>
      <c r="T9" s="29"/>
      <c r="U9" s="19">
        <v>21.4</v>
      </c>
      <c r="V9" s="36"/>
      <c r="W9" s="37"/>
      <c r="X9" s="35"/>
      <c r="Y9" s="16">
        <v>10.4</v>
      </c>
      <c r="Z9" s="29"/>
      <c r="AA9" s="29">
        <v>1.1000000000000001</v>
      </c>
      <c r="AB9" s="29">
        <v>1</v>
      </c>
      <c r="AC9" s="29">
        <v>2.2000000000000002</v>
      </c>
      <c r="AD9" s="29"/>
      <c r="AE9" s="102" t="s">
        <v>108</v>
      </c>
      <c r="AF9" s="77">
        <f>Y9</f>
        <v>10.4</v>
      </c>
      <c r="AG9" s="78">
        <f>AA9</f>
        <v>1.1000000000000001</v>
      </c>
      <c r="AH9" s="79">
        <f t="shared" si="2"/>
        <v>11.440000000000001</v>
      </c>
      <c r="AI9" s="79" t="s">
        <v>75</v>
      </c>
      <c r="AJ9" s="79">
        <v>1</v>
      </c>
      <c r="AK9" s="79">
        <v>5</v>
      </c>
      <c r="AL9" s="79">
        <f t="shared" si="3"/>
        <v>5.7200000000000001E-2</v>
      </c>
    </row>
    <row r="10" spans="1:38" s="8" customFormat="1" ht="30" customHeight="1" x14ac:dyDescent="0.2">
      <c r="A10" s="109"/>
      <c r="B10" s="109"/>
      <c r="C10" s="95"/>
      <c r="D10" s="107"/>
      <c r="E10" s="101"/>
      <c r="F10" s="101"/>
      <c r="G10" s="99"/>
      <c r="H10" s="29"/>
      <c r="I10" s="30"/>
      <c r="J10" s="29"/>
      <c r="K10" s="30"/>
      <c r="L10" s="29"/>
      <c r="M10" s="39"/>
      <c r="N10" s="40"/>
      <c r="O10" s="29"/>
      <c r="P10" s="39"/>
      <c r="Q10" s="29"/>
      <c r="R10" s="29"/>
      <c r="S10" s="41"/>
      <c r="T10" s="39"/>
      <c r="U10" s="39"/>
      <c r="V10" s="36"/>
      <c r="W10" s="37"/>
      <c r="X10" s="35"/>
      <c r="Y10" s="29"/>
      <c r="Z10" s="29"/>
      <c r="AA10" s="29"/>
      <c r="AB10" s="29"/>
      <c r="AC10" s="29"/>
      <c r="AD10" s="29"/>
      <c r="AE10" s="103"/>
      <c r="AF10" s="43" t="s">
        <v>65</v>
      </c>
      <c r="AG10" s="43" t="s">
        <v>65</v>
      </c>
      <c r="AH10" s="43" t="s">
        <v>65</v>
      </c>
      <c r="AI10" s="43" t="s">
        <v>65</v>
      </c>
      <c r="AJ10" s="43" t="s">
        <v>65</v>
      </c>
      <c r="AK10" s="43" t="s">
        <v>65</v>
      </c>
      <c r="AL10" s="43" t="s">
        <v>65</v>
      </c>
    </row>
    <row r="11" spans="1:38" s="58" customFormat="1" ht="30" customHeight="1" x14ac:dyDescent="0.2">
      <c r="A11" s="109"/>
      <c r="B11" s="109"/>
      <c r="C11" s="130" t="s">
        <v>66</v>
      </c>
      <c r="D11" s="106" t="s">
        <v>202</v>
      </c>
      <c r="E11" s="132">
        <v>339.66500000000002</v>
      </c>
      <c r="F11" s="132"/>
      <c r="G11" s="134" t="s">
        <v>56</v>
      </c>
      <c r="H11" s="52"/>
      <c r="I11" s="53"/>
      <c r="J11" s="29"/>
      <c r="K11" s="30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4"/>
      <c r="W11" s="55"/>
      <c r="X11" s="56"/>
      <c r="Y11" s="57"/>
      <c r="Z11" s="52"/>
      <c r="AA11" s="52"/>
      <c r="AB11" s="52"/>
      <c r="AC11" s="52"/>
      <c r="AD11" s="52"/>
      <c r="AE11" s="136" t="s">
        <v>228</v>
      </c>
      <c r="AF11" s="77"/>
      <c r="AG11" s="78"/>
      <c r="AH11" s="79"/>
      <c r="AI11" s="79"/>
      <c r="AJ11" s="79"/>
      <c r="AK11" s="79"/>
      <c r="AL11" s="79"/>
    </row>
    <row r="12" spans="1:38" s="58" customFormat="1" ht="30" customHeight="1" x14ac:dyDescent="0.2">
      <c r="A12" s="109"/>
      <c r="B12" s="109"/>
      <c r="C12" s="131"/>
      <c r="D12" s="107"/>
      <c r="E12" s="133"/>
      <c r="F12" s="133"/>
      <c r="G12" s="135"/>
      <c r="H12" s="52"/>
      <c r="I12" s="40" t="s">
        <v>62</v>
      </c>
      <c r="J12" s="40" t="s">
        <v>198</v>
      </c>
      <c r="K12" s="40" t="s">
        <v>199</v>
      </c>
      <c r="L12" s="43"/>
      <c r="M12" s="39">
        <v>1.21</v>
      </c>
      <c r="N12" s="40" t="s">
        <v>63</v>
      </c>
      <c r="O12" s="43"/>
      <c r="P12" s="39">
        <v>2</v>
      </c>
      <c r="Q12" s="43"/>
      <c r="R12" s="43"/>
      <c r="S12" s="41">
        <v>3</v>
      </c>
      <c r="T12" s="39" t="s">
        <v>60</v>
      </c>
      <c r="U12" s="59">
        <v>10.8</v>
      </c>
      <c r="V12" s="54"/>
      <c r="W12" s="55"/>
      <c r="X12" s="56"/>
      <c r="Y12" s="39">
        <v>2.4</v>
      </c>
      <c r="Z12" s="41">
        <v>2</v>
      </c>
      <c r="AA12" s="39"/>
      <c r="AB12" s="41">
        <v>1</v>
      </c>
      <c r="AC12" s="41">
        <v>1.75</v>
      </c>
      <c r="AD12" s="43"/>
      <c r="AE12" s="137"/>
      <c r="AF12" s="80">
        <f>U12</f>
        <v>10.8</v>
      </c>
      <c r="AG12" s="80">
        <v>2.4</v>
      </c>
      <c r="AH12" s="81">
        <f t="shared" ref="AH12:AH15" si="4">AF12*AG12</f>
        <v>25.92</v>
      </c>
      <c r="AI12" s="80" t="s">
        <v>76</v>
      </c>
      <c r="AJ12" s="80">
        <v>1</v>
      </c>
      <c r="AK12" s="80">
        <v>75</v>
      </c>
      <c r="AL12" s="82">
        <f t="shared" ref="AL12:AL15" si="5">AH12*AJ12*AK12*0.001</f>
        <v>1.9440000000000002</v>
      </c>
    </row>
    <row r="13" spans="1:38" s="8" customFormat="1" ht="30" customHeight="1" x14ac:dyDescent="0.2">
      <c r="A13" s="109"/>
      <c r="B13" s="109"/>
      <c r="C13" s="94" t="s">
        <v>66</v>
      </c>
      <c r="D13" s="106" t="s">
        <v>204</v>
      </c>
      <c r="E13" s="100">
        <v>344.66900000000004</v>
      </c>
      <c r="F13" s="100"/>
      <c r="G13" s="98" t="s">
        <v>56</v>
      </c>
      <c r="H13" s="29"/>
      <c r="I13" s="30" t="s">
        <v>57</v>
      </c>
      <c r="J13" s="29" t="s">
        <v>57</v>
      </c>
      <c r="K13" s="30" t="s">
        <v>58</v>
      </c>
      <c r="L13" s="29"/>
      <c r="M13" s="29"/>
      <c r="N13" s="29"/>
      <c r="O13" s="29">
        <v>2</v>
      </c>
      <c r="P13" s="29">
        <v>2</v>
      </c>
      <c r="Q13" s="29"/>
      <c r="R13" s="29"/>
      <c r="S13" s="29"/>
      <c r="T13" s="29"/>
      <c r="U13" s="29">
        <v>18</v>
      </c>
      <c r="V13" s="36"/>
      <c r="W13" s="37"/>
      <c r="X13" s="35"/>
      <c r="Y13" s="16">
        <v>15</v>
      </c>
      <c r="Z13" s="29">
        <v>1</v>
      </c>
      <c r="AA13" s="29">
        <v>1.3</v>
      </c>
      <c r="AB13" s="29">
        <v>1</v>
      </c>
      <c r="AC13" s="29">
        <v>4.45</v>
      </c>
      <c r="AD13" s="29"/>
      <c r="AE13" s="102" t="s">
        <v>110</v>
      </c>
      <c r="AF13" s="9">
        <f>U13</f>
        <v>18</v>
      </c>
      <c r="AG13" s="10">
        <v>1.2</v>
      </c>
      <c r="AH13" s="10">
        <f t="shared" si="4"/>
        <v>21.599999999999998</v>
      </c>
      <c r="AI13" s="10" t="s">
        <v>75</v>
      </c>
      <c r="AJ13" s="10">
        <v>1</v>
      </c>
      <c r="AK13" s="10">
        <v>5</v>
      </c>
      <c r="AL13" s="10">
        <f t="shared" si="5"/>
        <v>0.10799999999999998</v>
      </c>
    </row>
    <row r="14" spans="1:38" s="8" customFormat="1" ht="30" customHeight="1" x14ac:dyDescent="0.2">
      <c r="A14" s="109"/>
      <c r="B14" s="109"/>
      <c r="C14" s="95"/>
      <c r="D14" s="107"/>
      <c r="E14" s="101"/>
      <c r="F14" s="101"/>
      <c r="G14" s="99"/>
      <c r="H14" s="29"/>
      <c r="I14" s="69" t="s">
        <v>203</v>
      </c>
      <c r="J14" s="69"/>
      <c r="K14" s="69"/>
      <c r="L14" s="69"/>
      <c r="M14" s="39">
        <v>1.21</v>
      </c>
      <c r="N14" s="40" t="s">
        <v>63</v>
      </c>
      <c r="O14" s="43"/>
      <c r="P14" s="39">
        <v>2</v>
      </c>
      <c r="Q14" s="43"/>
      <c r="R14" s="43"/>
      <c r="S14" s="41">
        <v>3</v>
      </c>
      <c r="T14" s="39" t="s">
        <v>60</v>
      </c>
      <c r="U14" s="59">
        <v>21.8</v>
      </c>
      <c r="V14" s="54"/>
      <c r="W14" s="37"/>
      <c r="X14" s="35"/>
      <c r="Y14" s="29"/>
      <c r="Z14" s="29"/>
      <c r="AA14" s="29"/>
      <c r="AB14" s="29"/>
      <c r="AC14" s="29"/>
      <c r="AD14" s="29"/>
      <c r="AE14" s="103"/>
      <c r="AF14" s="40">
        <f>U14</f>
        <v>21.8</v>
      </c>
      <c r="AG14" s="40">
        <v>1.8</v>
      </c>
      <c r="AH14" s="67">
        <f t="shared" si="4"/>
        <v>39.24</v>
      </c>
      <c r="AI14" s="40" t="s">
        <v>76</v>
      </c>
      <c r="AJ14" s="40">
        <v>1</v>
      </c>
      <c r="AK14" s="40">
        <v>75</v>
      </c>
      <c r="AL14" s="68">
        <f t="shared" si="5"/>
        <v>2.9430000000000001</v>
      </c>
    </row>
    <row r="15" spans="1:38" ht="30" customHeight="1" x14ac:dyDescent="0.2">
      <c r="A15" s="109"/>
      <c r="B15" s="109"/>
      <c r="C15" s="94" t="s">
        <v>66</v>
      </c>
      <c r="D15" s="106" t="s">
        <v>205</v>
      </c>
      <c r="E15" s="100">
        <v>347.93</v>
      </c>
      <c r="F15" s="100"/>
      <c r="G15" s="98" t="s">
        <v>56</v>
      </c>
      <c r="H15" s="29"/>
      <c r="I15" s="30" t="s">
        <v>57</v>
      </c>
      <c r="J15" s="29" t="s">
        <v>62</v>
      </c>
      <c r="K15" s="30" t="s">
        <v>99</v>
      </c>
      <c r="L15" s="29"/>
      <c r="M15" s="29"/>
      <c r="N15" s="29"/>
      <c r="O15" s="29">
        <v>2</v>
      </c>
      <c r="P15" s="29">
        <v>2</v>
      </c>
      <c r="Q15" s="29"/>
      <c r="R15" s="29"/>
      <c r="S15" s="29"/>
      <c r="T15" s="29"/>
      <c r="U15" s="29">
        <v>31.6</v>
      </c>
      <c r="V15" s="36"/>
      <c r="W15" s="37"/>
      <c r="X15" s="35"/>
      <c r="Y15" s="16">
        <v>32.4</v>
      </c>
      <c r="Z15" s="29"/>
      <c r="AA15" s="29">
        <v>1.1000000000000001</v>
      </c>
      <c r="AB15" s="29">
        <v>1</v>
      </c>
      <c r="AC15" s="29">
        <v>6.15</v>
      </c>
      <c r="AD15" s="29"/>
      <c r="AE15" s="102" t="s">
        <v>111</v>
      </c>
      <c r="AF15" s="9">
        <v>31.6</v>
      </c>
      <c r="AG15" s="42">
        <f>Z15+2*0.5</f>
        <v>1</v>
      </c>
      <c r="AH15" s="10">
        <f t="shared" si="4"/>
        <v>31.6</v>
      </c>
      <c r="AI15" s="10" t="s">
        <v>75</v>
      </c>
      <c r="AJ15" s="10">
        <v>1</v>
      </c>
      <c r="AK15" s="10">
        <v>5</v>
      </c>
      <c r="AL15" s="10">
        <f t="shared" si="5"/>
        <v>0.158</v>
      </c>
    </row>
    <row r="16" spans="1:38" ht="30" customHeight="1" x14ac:dyDescent="0.2">
      <c r="A16" s="109"/>
      <c r="B16" s="109"/>
      <c r="C16" s="95"/>
      <c r="D16" s="107"/>
      <c r="E16" s="101"/>
      <c r="F16" s="101"/>
      <c r="G16" s="99"/>
      <c r="H16" s="29"/>
      <c r="I16" s="30"/>
      <c r="J16" s="29"/>
      <c r="K16" s="30"/>
      <c r="L16" s="29"/>
      <c r="M16" s="39"/>
      <c r="N16" s="40"/>
      <c r="O16" s="29"/>
      <c r="P16" s="39"/>
      <c r="Q16" s="29"/>
      <c r="R16" s="29"/>
      <c r="S16" s="41"/>
      <c r="T16" s="39"/>
      <c r="U16" s="39"/>
      <c r="V16" s="36"/>
      <c r="W16" s="37"/>
      <c r="X16" s="35"/>
      <c r="Y16" s="29"/>
      <c r="Z16" s="29"/>
      <c r="AA16" s="29"/>
      <c r="AB16" s="29"/>
      <c r="AC16" s="29"/>
      <c r="AD16" s="29"/>
      <c r="AE16" s="103"/>
      <c r="AF16" s="29"/>
      <c r="AG16" s="29"/>
      <c r="AH16" s="29"/>
      <c r="AI16" s="29"/>
      <c r="AJ16" s="29"/>
      <c r="AK16" s="29"/>
      <c r="AL16" s="20" t="s">
        <v>65</v>
      </c>
    </row>
    <row r="17" spans="1:38" ht="30" customHeight="1" x14ac:dyDescent="0.2">
      <c r="A17" s="109"/>
      <c r="B17" s="113" t="s">
        <v>54</v>
      </c>
      <c r="C17" s="94" t="s">
        <v>66</v>
      </c>
      <c r="D17" s="106" t="s">
        <v>218</v>
      </c>
      <c r="E17" s="100">
        <v>351.59500000000003</v>
      </c>
      <c r="F17" s="100"/>
      <c r="G17" s="98" t="s">
        <v>56</v>
      </c>
      <c r="H17" s="29"/>
      <c r="I17" s="30" t="s">
        <v>57</v>
      </c>
      <c r="J17" s="29" t="s">
        <v>100</v>
      </c>
      <c r="K17" s="30" t="s">
        <v>58</v>
      </c>
      <c r="L17" s="29"/>
      <c r="M17" s="29"/>
      <c r="N17" s="29"/>
      <c r="O17" s="29">
        <v>2</v>
      </c>
      <c r="P17" s="29">
        <v>2</v>
      </c>
      <c r="Q17" s="29"/>
      <c r="R17" s="29"/>
      <c r="S17" s="29"/>
      <c r="T17" s="29"/>
      <c r="U17" s="29"/>
      <c r="V17" s="36"/>
      <c r="W17" s="37"/>
      <c r="X17" s="35"/>
      <c r="Y17" s="16">
        <v>8.5</v>
      </c>
      <c r="Z17" s="29"/>
      <c r="AA17" s="29">
        <v>1.25</v>
      </c>
      <c r="AB17" s="29">
        <v>1</v>
      </c>
      <c r="AC17" s="29">
        <v>1.95</v>
      </c>
      <c r="AD17" s="29"/>
      <c r="AE17" s="102" t="s">
        <v>108</v>
      </c>
      <c r="AF17" s="77">
        <f>Y17</f>
        <v>8.5</v>
      </c>
      <c r="AG17" s="78">
        <f>AA17</f>
        <v>1.25</v>
      </c>
      <c r="AH17" s="79">
        <f t="shared" ref="AH17" si="6">AF17*AG17</f>
        <v>10.625</v>
      </c>
      <c r="AI17" s="79" t="s">
        <v>75</v>
      </c>
      <c r="AJ17" s="79">
        <v>1</v>
      </c>
      <c r="AK17" s="79">
        <v>5</v>
      </c>
      <c r="AL17" s="79">
        <f t="shared" ref="AL17" si="7">AH17*AJ17*AK17*0.001</f>
        <v>5.3124999999999999E-2</v>
      </c>
    </row>
    <row r="18" spans="1:38" ht="30" customHeight="1" x14ac:dyDescent="0.2">
      <c r="A18" s="109"/>
      <c r="B18" s="109"/>
      <c r="C18" s="95"/>
      <c r="D18" s="107"/>
      <c r="E18" s="101"/>
      <c r="F18" s="101"/>
      <c r="G18" s="99"/>
      <c r="H18" s="29"/>
      <c r="I18" s="30"/>
      <c r="J18" s="29"/>
      <c r="K18" s="30"/>
      <c r="L18" s="29"/>
      <c r="M18" s="39"/>
      <c r="N18" s="40"/>
      <c r="O18" s="29"/>
      <c r="P18" s="39"/>
      <c r="Q18" s="29"/>
      <c r="R18" s="29"/>
      <c r="S18" s="41"/>
      <c r="T18" s="39"/>
      <c r="U18" s="39"/>
      <c r="V18" s="36"/>
      <c r="W18" s="37"/>
      <c r="X18" s="35"/>
      <c r="Y18" s="29"/>
      <c r="Z18" s="29"/>
      <c r="AA18" s="29"/>
      <c r="AB18" s="29"/>
      <c r="AC18" s="29"/>
      <c r="AD18" s="29"/>
      <c r="AE18" s="103"/>
      <c r="AF18" s="43" t="s">
        <v>65</v>
      </c>
      <c r="AG18" s="43" t="s">
        <v>65</v>
      </c>
      <c r="AH18" s="43" t="s">
        <v>65</v>
      </c>
      <c r="AI18" s="43" t="s">
        <v>65</v>
      </c>
      <c r="AJ18" s="43" t="s">
        <v>65</v>
      </c>
      <c r="AK18" s="43" t="s">
        <v>65</v>
      </c>
      <c r="AL18" s="43" t="s">
        <v>65</v>
      </c>
    </row>
    <row r="19" spans="1:38" ht="30" customHeight="1" x14ac:dyDescent="0.2">
      <c r="A19" s="109"/>
      <c r="B19" s="109"/>
      <c r="C19" s="94" t="s">
        <v>66</v>
      </c>
      <c r="D19" s="106" t="s">
        <v>219</v>
      </c>
      <c r="E19" s="100">
        <v>352.93200000000002</v>
      </c>
      <c r="F19" s="100"/>
      <c r="G19" s="98" t="s">
        <v>56</v>
      </c>
      <c r="H19" s="29"/>
      <c r="I19" s="30" t="s">
        <v>57</v>
      </c>
      <c r="J19" s="29" t="s">
        <v>100</v>
      </c>
      <c r="K19" s="30" t="s">
        <v>58</v>
      </c>
      <c r="L19" s="29"/>
      <c r="M19" s="29"/>
      <c r="N19" s="29"/>
      <c r="O19" s="29">
        <v>2</v>
      </c>
      <c r="P19" s="29">
        <v>2</v>
      </c>
      <c r="Q19" s="29"/>
      <c r="R19" s="29"/>
      <c r="S19" s="29"/>
      <c r="T19" s="29"/>
      <c r="U19" s="29"/>
      <c r="V19" s="36"/>
      <c r="W19" s="37"/>
      <c r="X19" s="35"/>
      <c r="Y19" s="16">
        <v>8.6</v>
      </c>
      <c r="Z19" s="29"/>
      <c r="AA19" s="29">
        <v>0.9</v>
      </c>
      <c r="AB19" s="29">
        <v>1</v>
      </c>
      <c r="AC19" s="29">
        <v>1.45</v>
      </c>
      <c r="AD19" s="29"/>
      <c r="AE19" s="102" t="s">
        <v>108</v>
      </c>
      <c r="AF19" s="77">
        <f>Y19</f>
        <v>8.6</v>
      </c>
      <c r="AG19" s="78">
        <f>AA19</f>
        <v>0.9</v>
      </c>
      <c r="AH19" s="79">
        <f t="shared" ref="AH19" si="8">AF19*AG19</f>
        <v>7.74</v>
      </c>
      <c r="AI19" s="79" t="s">
        <v>75</v>
      </c>
      <c r="AJ19" s="79">
        <v>1</v>
      </c>
      <c r="AK19" s="79">
        <v>5</v>
      </c>
      <c r="AL19" s="79">
        <f t="shared" ref="AL19" si="9">AH19*AJ19*AK19*0.001</f>
        <v>3.8700000000000005E-2</v>
      </c>
    </row>
    <row r="20" spans="1:38" ht="30" customHeight="1" x14ac:dyDescent="0.2">
      <c r="A20" s="109"/>
      <c r="B20" s="109"/>
      <c r="C20" s="95"/>
      <c r="D20" s="107"/>
      <c r="E20" s="101"/>
      <c r="F20" s="101"/>
      <c r="G20" s="99"/>
      <c r="H20" s="29"/>
      <c r="I20" s="30"/>
      <c r="J20" s="29"/>
      <c r="K20" s="30"/>
      <c r="L20" s="29"/>
      <c r="M20" s="39">
        <v>1.21</v>
      </c>
      <c r="N20" s="40" t="s">
        <v>63</v>
      </c>
      <c r="O20" s="29"/>
      <c r="P20" s="39"/>
      <c r="Q20" s="29"/>
      <c r="R20" s="29"/>
      <c r="S20" s="41">
        <v>3</v>
      </c>
      <c r="T20" s="39" t="s">
        <v>60</v>
      </c>
      <c r="U20" s="39">
        <v>12</v>
      </c>
      <c r="V20" s="36"/>
      <c r="W20" s="37"/>
      <c r="X20" s="35"/>
      <c r="Y20" s="29"/>
      <c r="Z20" s="29"/>
      <c r="AA20" s="29"/>
      <c r="AB20" s="29"/>
      <c r="AC20" s="29"/>
      <c r="AD20" s="29"/>
      <c r="AE20" s="103"/>
      <c r="AF20" s="43" t="s">
        <v>65</v>
      </c>
      <c r="AG20" s="43" t="s">
        <v>65</v>
      </c>
      <c r="AH20" s="43" t="s">
        <v>65</v>
      </c>
      <c r="AI20" s="43" t="s">
        <v>65</v>
      </c>
      <c r="AJ20" s="43" t="s">
        <v>65</v>
      </c>
      <c r="AK20" s="43" t="s">
        <v>65</v>
      </c>
      <c r="AL20" s="43" t="s">
        <v>65</v>
      </c>
    </row>
    <row r="21" spans="1:38" ht="30" customHeight="1" x14ac:dyDescent="0.2">
      <c r="A21" s="109"/>
      <c r="B21" s="113" t="s">
        <v>89</v>
      </c>
      <c r="C21" s="94" t="s">
        <v>66</v>
      </c>
      <c r="D21" s="106" t="s">
        <v>220</v>
      </c>
      <c r="E21" s="100">
        <v>356.613</v>
      </c>
      <c r="F21" s="100"/>
      <c r="G21" s="98" t="s">
        <v>56</v>
      </c>
      <c r="H21" s="29"/>
      <c r="I21" s="30" t="s">
        <v>98</v>
      </c>
      <c r="J21" s="29" t="s">
        <v>62</v>
      </c>
      <c r="K21" s="30" t="s">
        <v>99</v>
      </c>
      <c r="L21" s="29"/>
      <c r="M21" s="29"/>
      <c r="N21" s="29"/>
      <c r="O21" s="29">
        <v>1</v>
      </c>
      <c r="P21" s="29">
        <v>2</v>
      </c>
      <c r="Q21" s="29"/>
      <c r="R21" s="29"/>
      <c r="S21" s="29"/>
      <c r="T21" s="29"/>
      <c r="U21" s="29"/>
      <c r="V21" s="36"/>
      <c r="W21" s="37"/>
      <c r="X21" s="35"/>
      <c r="Y21" s="16">
        <v>29.3</v>
      </c>
      <c r="Z21" s="29"/>
      <c r="AA21" s="29">
        <v>0.73</v>
      </c>
      <c r="AB21" s="29">
        <v>1</v>
      </c>
      <c r="AC21" s="29">
        <v>2.65</v>
      </c>
      <c r="AD21" s="29"/>
      <c r="AE21" s="102" t="s">
        <v>112</v>
      </c>
      <c r="AF21" s="9">
        <f>U21</f>
        <v>0</v>
      </c>
      <c r="AG21" s="10">
        <v>1.2</v>
      </c>
      <c r="AH21" s="10">
        <f t="shared" ref="AH21:AH25" si="10">AF21*AG21</f>
        <v>0</v>
      </c>
      <c r="AI21" s="10" t="s">
        <v>75</v>
      </c>
      <c r="AJ21" s="10">
        <v>1</v>
      </c>
      <c r="AK21" s="10">
        <v>5</v>
      </c>
      <c r="AL21" s="10">
        <f t="shared" ref="AL21:AL25" si="11">AH21*AJ21*AK21*0.001</f>
        <v>0</v>
      </c>
    </row>
    <row r="22" spans="1:38" ht="30" customHeight="1" x14ac:dyDescent="0.2">
      <c r="A22" s="109"/>
      <c r="B22" s="109"/>
      <c r="C22" s="95"/>
      <c r="D22" s="107"/>
      <c r="E22" s="101"/>
      <c r="F22" s="101"/>
      <c r="G22" s="99"/>
      <c r="H22" s="29"/>
      <c r="I22" s="69" t="s">
        <v>203</v>
      </c>
      <c r="J22" s="69"/>
      <c r="K22" s="69"/>
      <c r="L22" s="69"/>
      <c r="M22" s="39">
        <v>1.21</v>
      </c>
      <c r="N22" s="40" t="s">
        <v>63</v>
      </c>
      <c r="O22" s="43"/>
      <c r="P22" s="39">
        <v>2</v>
      </c>
      <c r="Q22" s="43"/>
      <c r="R22" s="43"/>
      <c r="S22" s="41">
        <v>3</v>
      </c>
      <c r="T22" s="39" t="s">
        <v>60</v>
      </c>
      <c r="U22" s="59">
        <v>21.8</v>
      </c>
      <c r="V22" s="54"/>
      <c r="W22" s="37"/>
      <c r="X22" s="35"/>
      <c r="Y22" s="29"/>
      <c r="Z22" s="29"/>
      <c r="AA22" s="29"/>
      <c r="AB22" s="29"/>
      <c r="AC22" s="29"/>
      <c r="AD22" s="29"/>
      <c r="AE22" s="103"/>
      <c r="AF22" s="40">
        <f>U22</f>
        <v>21.8</v>
      </c>
      <c r="AG22" s="40">
        <v>1.8</v>
      </c>
      <c r="AH22" s="67">
        <f t="shared" si="10"/>
        <v>39.24</v>
      </c>
      <c r="AI22" s="40" t="s">
        <v>76</v>
      </c>
      <c r="AJ22" s="40">
        <v>1</v>
      </c>
      <c r="AK22" s="40">
        <v>75</v>
      </c>
      <c r="AL22" s="68">
        <f t="shared" si="11"/>
        <v>2.9430000000000001</v>
      </c>
    </row>
    <row r="23" spans="1:38" ht="40.5" customHeight="1" x14ac:dyDescent="0.2">
      <c r="A23" s="109"/>
      <c r="B23" s="109"/>
      <c r="C23" s="94" t="s">
        <v>66</v>
      </c>
      <c r="D23" s="106" t="s">
        <v>221</v>
      </c>
      <c r="E23" s="100">
        <v>357.85</v>
      </c>
      <c r="F23" s="100"/>
      <c r="G23" s="98" t="s">
        <v>56</v>
      </c>
      <c r="H23" s="29"/>
      <c r="I23" s="30" t="s">
        <v>98</v>
      </c>
      <c r="J23" s="29" t="s">
        <v>62</v>
      </c>
      <c r="K23" s="30" t="s">
        <v>99</v>
      </c>
      <c r="L23" s="29"/>
      <c r="M23" s="29"/>
      <c r="N23" s="29"/>
      <c r="O23" s="29">
        <v>2</v>
      </c>
      <c r="P23" s="29">
        <v>2</v>
      </c>
      <c r="Q23" s="29"/>
      <c r="R23" s="29"/>
      <c r="S23" s="29"/>
      <c r="T23" s="29"/>
      <c r="U23" s="29"/>
      <c r="V23" s="36"/>
      <c r="W23" s="37"/>
      <c r="X23" s="35"/>
      <c r="Y23" s="16">
        <v>27.1</v>
      </c>
      <c r="Z23" s="29"/>
      <c r="AA23" s="29">
        <v>0.73</v>
      </c>
      <c r="AB23" s="29">
        <v>1</v>
      </c>
      <c r="AC23" s="29">
        <v>2.5</v>
      </c>
      <c r="AD23" s="29"/>
      <c r="AE23" s="102" t="s">
        <v>113</v>
      </c>
      <c r="AF23" s="9">
        <f>U23</f>
        <v>0</v>
      </c>
      <c r="AG23" s="10">
        <v>1.2</v>
      </c>
      <c r="AH23" s="10">
        <f t="shared" si="10"/>
        <v>0</v>
      </c>
      <c r="AI23" s="10" t="s">
        <v>75</v>
      </c>
      <c r="AJ23" s="10">
        <v>1</v>
      </c>
      <c r="AK23" s="10">
        <v>5</v>
      </c>
      <c r="AL23" s="10">
        <f t="shared" si="11"/>
        <v>0</v>
      </c>
    </row>
    <row r="24" spans="1:38" ht="40.5" customHeight="1" x14ac:dyDescent="0.2">
      <c r="A24" s="109"/>
      <c r="B24" s="109"/>
      <c r="C24" s="95"/>
      <c r="D24" s="107"/>
      <c r="E24" s="101"/>
      <c r="F24" s="101"/>
      <c r="G24" s="99"/>
      <c r="H24" s="29"/>
      <c r="I24" s="69" t="s">
        <v>203</v>
      </c>
      <c r="J24" s="69"/>
      <c r="K24" s="69"/>
      <c r="L24" s="69"/>
      <c r="M24" s="39">
        <v>1.21</v>
      </c>
      <c r="N24" s="40" t="s">
        <v>63</v>
      </c>
      <c r="O24" s="43"/>
      <c r="P24" s="39">
        <v>2</v>
      </c>
      <c r="Q24" s="43"/>
      <c r="R24" s="43"/>
      <c r="S24" s="41">
        <v>3</v>
      </c>
      <c r="T24" s="39" t="s">
        <v>60</v>
      </c>
      <c r="U24" s="59">
        <v>21.8</v>
      </c>
      <c r="V24" s="54"/>
      <c r="W24" s="37"/>
      <c r="X24" s="35"/>
      <c r="Y24" s="29"/>
      <c r="Z24" s="29"/>
      <c r="AA24" s="29"/>
      <c r="AB24" s="29"/>
      <c r="AC24" s="29"/>
      <c r="AD24" s="29"/>
      <c r="AE24" s="103"/>
      <c r="AF24" s="40">
        <f>U24</f>
        <v>21.8</v>
      </c>
      <c r="AG24" s="40">
        <v>1.8</v>
      </c>
      <c r="AH24" s="67">
        <f t="shared" si="10"/>
        <v>39.24</v>
      </c>
      <c r="AI24" s="40" t="s">
        <v>76</v>
      </c>
      <c r="AJ24" s="40">
        <v>1</v>
      </c>
      <c r="AK24" s="40">
        <v>75</v>
      </c>
      <c r="AL24" s="68">
        <f t="shared" si="11"/>
        <v>2.9430000000000001</v>
      </c>
    </row>
    <row r="25" spans="1:38" s="8" customFormat="1" ht="30" customHeight="1" x14ac:dyDescent="0.2">
      <c r="A25" s="113" t="s">
        <v>93</v>
      </c>
      <c r="B25" s="113" t="s">
        <v>83</v>
      </c>
      <c r="C25" s="94" t="s">
        <v>66</v>
      </c>
      <c r="D25" s="106" t="s">
        <v>222</v>
      </c>
      <c r="E25" s="100">
        <v>362.00800000000004</v>
      </c>
      <c r="F25" s="100"/>
      <c r="G25" s="98" t="s">
        <v>56</v>
      </c>
      <c r="H25" s="29">
        <v>1965</v>
      </c>
      <c r="I25" s="30" t="s">
        <v>98</v>
      </c>
      <c r="J25" s="29" t="s">
        <v>62</v>
      </c>
      <c r="K25" s="30" t="s">
        <v>99</v>
      </c>
      <c r="L25" s="29"/>
      <c r="M25" s="29"/>
      <c r="N25" s="29"/>
      <c r="O25" s="29">
        <v>3</v>
      </c>
      <c r="P25" s="29">
        <v>2</v>
      </c>
      <c r="Q25" s="29"/>
      <c r="R25" s="29"/>
      <c r="S25" s="29"/>
      <c r="T25" s="29"/>
      <c r="U25" s="29"/>
      <c r="V25" s="36"/>
      <c r="W25" s="37"/>
      <c r="X25" s="35"/>
      <c r="Y25" s="16">
        <v>10.5</v>
      </c>
      <c r="Z25" s="29"/>
      <c r="AA25" s="29">
        <v>1.17</v>
      </c>
      <c r="AB25" s="29">
        <v>1</v>
      </c>
      <c r="AC25" s="29">
        <v>1.76</v>
      </c>
      <c r="AD25" s="29"/>
      <c r="AE25" s="102" t="s">
        <v>108</v>
      </c>
      <c r="AF25" s="77">
        <f>Y25</f>
        <v>10.5</v>
      </c>
      <c r="AG25" s="78">
        <f>AA25</f>
        <v>1.17</v>
      </c>
      <c r="AH25" s="79">
        <f t="shared" si="10"/>
        <v>12.285</v>
      </c>
      <c r="AI25" s="79" t="s">
        <v>75</v>
      </c>
      <c r="AJ25" s="79">
        <v>1</v>
      </c>
      <c r="AK25" s="79">
        <v>5</v>
      </c>
      <c r="AL25" s="79">
        <f t="shared" si="11"/>
        <v>6.1425E-2</v>
      </c>
    </row>
    <row r="26" spans="1:38" s="8" customFormat="1" ht="30" customHeight="1" x14ac:dyDescent="0.2">
      <c r="A26" s="109"/>
      <c r="B26" s="109"/>
      <c r="C26" s="95"/>
      <c r="D26" s="107"/>
      <c r="E26" s="101"/>
      <c r="F26" s="101"/>
      <c r="G26" s="99"/>
      <c r="H26" s="29"/>
      <c r="I26" s="30"/>
      <c r="J26" s="29"/>
      <c r="K26" s="30"/>
      <c r="L26" s="29"/>
      <c r="M26" s="39"/>
      <c r="N26" s="40"/>
      <c r="O26" s="29"/>
      <c r="P26" s="39"/>
      <c r="Q26" s="29"/>
      <c r="R26" s="29"/>
      <c r="S26" s="41"/>
      <c r="T26" s="39"/>
      <c r="U26" s="39"/>
      <c r="V26" s="36"/>
      <c r="W26" s="37"/>
      <c r="X26" s="35"/>
      <c r="Y26" s="29"/>
      <c r="Z26" s="29"/>
      <c r="AA26" s="29"/>
      <c r="AB26" s="29"/>
      <c r="AC26" s="29"/>
      <c r="AD26" s="29"/>
      <c r="AE26" s="103"/>
      <c r="AF26" s="43" t="s">
        <v>65</v>
      </c>
      <c r="AG26" s="43" t="s">
        <v>65</v>
      </c>
      <c r="AH26" s="43" t="s">
        <v>65</v>
      </c>
      <c r="AI26" s="43" t="s">
        <v>65</v>
      </c>
      <c r="AJ26" s="43" t="s">
        <v>65</v>
      </c>
      <c r="AK26" s="43" t="s">
        <v>65</v>
      </c>
      <c r="AL26" s="43" t="s">
        <v>65</v>
      </c>
    </row>
    <row r="27" spans="1:38" s="8" customFormat="1" ht="34.5" customHeight="1" x14ac:dyDescent="0.2">
      <c r="A27" s="109"/>
      <c r="B27" s="109"/>
      <c r="C27" s="94" t="s">
        <v>66</v>
      </c>
      <c r="D27" s="106" t="s">
        <v>223</v>
      </c>
      <c r="E27" s="100">
        <v>362.31</v>
      </c>
      <c r="F27" s="100"/>
      <c r="G27" s="98" t="s">
        <v>56</v>
      </c>
      <c r="H27" s="29">
        <v>1965</v>
      </c>
      <c r="I27" s="30" t="s">
        <v>98</v>
      </c>
      <c r="J27" s="29" t="s">
        <v>62</v>
      </c>
      <c r="K27" s="30" t="s">
        <v>99</v>
      </c>
      <c r="L27" s="29"/>
      <c r="M27" s="29"/>
      <c r="N27" s="29"/>
      <c r="O27" s="29">
        <v>3</v>
      </c>
      <c r="P27" s="29">
        <v>2</v>
      </c>
      <c r="Q27" s="29"/>
      <c r="R27" s="29"/>
      <c r="S27" s="29"/>
      <c r="T27" s="29"/>
      <c r="U27" s="29"/>
      <c r="V27" s="36"/>
      <c r="W27" s="37"/>
      <c r="X27" s="35"/>
      <c r="Y27" s="16">
        <v>13.8</v>
      </c>
      <c r="Z27" s="29"/>
      <c r="AA27" s="29">
        <v>1.05</v>
      </c>
      <c r="AB27" s="29">
        <v>1</v>
      </c>
      <c r="AC27" s="29">
        <v>2.2000000000000002</v>
      </c>
      <c r="AD27" s="29"/>
      <c r="AE27" s="102" t="s">
        <v>114</v>
      </c>
      <c r="AF27" s="9">
        <f>U27</f>
        <v>0</v>
      </c>
      <c r="AG27" s="10">
        <v>1.2</v>
      </c>
      <c r="AH27" s="10">
        <f t="shared" ref="AH27:AH28" si="12">AF27*AG27</f>
        <v>0</v>
      </c>
      <c r="AI27" s="10" t="s">
        <v>75</v>
      </c>
      <c r="AJ27" s="10">
        <v>1</v>
      </c>
      <c r="AK27" s="10">
        <v>5</v>
      </c>
      <c r="AL27" s="10">
        <f t="shared" ref="AL27:AL28" si="13">AH27*AJ27*AK27*0.001</f>
        <v>0</v>
      </c>
    </row>
    <row r="28" spans="1:38" s="8" customFormat="1" ht="34.5" customHeight="1" x14ac:dyDescent="0.2">
      <c r="A28" s="109"/>
      <c r="B28" s="109"/>
      <c r="C28" s="95"/>
      <c r="D28" s="107"/>
      <c r="E28" s="101"/>
      <c r="F28" s="101"/>
      <c r="G28" s="99"/>
      <c r="H28" s="29"/>
      <c r="I28" s="69" t="s">
        <v>203</v>
      </c>
      <c r="J28" s="69"/>
      <c r="K28" s="69"/>
      <c r="L28" s="69"/>
      <c r="M28" s="39">
        <v>1.21</v>
      </c>
      <c r="N28" s="40" t="s">
        <v>63</v>
      </c>
      <c r="O28" s="43"/>
      <c r="P28" s="39">
        <v>2</v>
      </c>
      <c r="Q28" s="43"/>
      <c r="R28" s="43"/>
      <c r="S28" s="41">
        <v>3</v>
      </c>
      <c r="T28" s="39" t="s">
        <v>60</v>
      </c>
      <c r="U28" s="59">
        <v>21.8</v>
      </c>
      <c r="V28" s="54"/>
      <c r="W28" s="37"/>
      <c r="X28" s="35"/>
      <c r="Y28" s="29"/>
      <c r="Z28" s="29"/>
      <c r="AA28" s="29"/>
      <c r="AB28" s="29"/>
      <c r="AC28" s="29"/>
      <c r="AD28" s="29"/>
      <c r="AE28" s="103"/>
      <c r="AF28" s="40">
        <f>U28</f>
        <v>21.8</v>
      </c>
      <c r="AG28" s="40">
        <v>1.8</v>
      </c>
      <c r="AH28" s="67">
        <f t="shared" si="12"/>
        <v>39.24</v>
      </c>
      <c r="AI28" s="40" t="s">
        <v>76</v>
      </c>
      <c r="AJ28" s="40">
        <v>1</v>
      </c>
      <c r="AK28" s="40">
        <v>75</v>
      </c>
      <c r="AL28" s="68">
        <f t="shared" si="13"/>
        <v>2.9430000000000001</v>
      </c>
    </row>
    <row r="29" spans="1:38" s="8" customFormat="1" ht="30" customHeight="1" x14ac:dyDescent="0.2">
      <c r="A29" s="109"/>
      <c r="B29" s="109"/>
      <c r="C29" s="94" t="s">
        <v>66</v>
      </c>
      <c r="D29" s="106" t="s">
        <v>224</v>
      </c>
      <c r="E29" s="100">
        <v>362.32</v>
      </c>
      <c r="F29" s="100"/>
      <c r="G29" s="98" t="s">
        <v>56</v>
      </c>
      <c r="H29" s="29">
        <v>1925</v>
      </c>
      <c r="I29" s="30" t="s">
        <v>57</v>
      </c>
      <c r="J29" s="29" t="s">
        <v>100</v>
      </c>
      <c r="K29" s="30" t="s">
        <v>58</v>
      </c>
      <c r="L29" s="29"/>
      <c r="M29" s="29"/>
      <c r="N29" s="29"/>
      <c r="O29" s="29">
        <v>3</v>
      </c>
      <c r="P29" s="29">
        <v>2</v>
      </c>
      <c r="Q29" s="29"/>
      <c r="R29" s="29"/>
      <c r="S29" s="29"/>
      <c r="T29" s="29"/>
      <c r="U29" s="29">
        <v>13.2</v>
      </c>
      <c r="V29" s="36"/>
      <c r="W29" s="37"/>
      <c r="X29" s="35"/>
      <c r="Y29" s="16">
        <v>14</v>
      </c>
      <c r="Z29" s="29"/>
      <c r="AA29" s="29">
        <v>1.3</v>
      </c>
      <c r="AB29" s="29">
        <v>1</v>
      </c>
      <c r="AC29" s="29">
        <v>1.9000000000000001</v>
      </c>
      <c r="AD29" s="29"/>
      <c r="AE29" s="102" t="s">
        <v>111</v>
      </c>
      <c r="AF29" s="78">
        <f>U29</f>
        <v>13.2</v>
      </c>
      <c r="AG29" s="78">
        <f>Z29+2*0.5</f>
        <v>1</v>
      </c>
      <c r="AH29" s="79">
        <f t="shared" ref="AH29" si="14">AF29*AG29</f>
        <v>13.2</v>
      </c>
      <c r="AI29" s="79" t="s">
        <v>75</v>
      </c>
      <c r="AJ29" s="79">
        <v>1</v>
      </c>
      <c r="AK29" s="79">
        <v>5</v>
      </c>
      <c r="AL29" s="79">
        <f t="shared" ref="AL29" si="15">AH29*AJ29*AK29*0.001</f>
        <v>6.6000000000000003E-2</v>
      </c>
    </row>
    <row r="30" spans="1:38" s="8" customFormat="1" ht="30" customHeight="1" x14ac:dyDescent="0.2">
      <c r="A30" s="109"/>
      <c r="B30" s="109"/>
      <c r="C30" s="95"/>
      <c r="D30" s="107"/>
      <c r="E30" s="101"/>
      <c r="F30" s="101"/>
      <c r="G30" s="99"/>
      <c r="H30" s="29"/>
      <c r="I30" s="30"/>
      <c r="J30" s="29"/>
      <c r="K30" s="30"/>
      <c r="L30" s="29"/>
      <c r="M30" s="39"/>
      <c r="N30" s="40"/>
      <c r="O30" s="29"/>
      <c r="P30" s="39"/>
      <c r="Q30" s="29"/>
      <c r="R30" s="29"/>
      <c r="S30" s="41"/>
      <c r="T30" s="39"/>
      <c r="U30" s="39"/>
      <c r="V30" s="36"/>
      <c r="W30" s="37"/>
      <c r="X30" s="35"/>
      <c r="Y30" s="29"/>
      <c r="Z30" s="29"/>
      <c r="AA30" s="29"/>
      <c r="AB30" s="29"/>
      <c r="AC30" s="29"/>
      <c r="AD30" s="29"/>
      <c r="AE30" s="103"/>
      <c r="AF30" s="29"/>
      <c r="AG30" s="29"/>
      <c r="AH30" s="29"/>
      <c r="AI30" s="29"/>
      <c r="AJ30" s="29"/>
      <c r="AK30" s="29"/>
      <c r="AL30" s="20"/>
    </row>
    <row r="31" spans="1:38" s="8" customFormat="1" ht="30" customHeight="1" x14ac:dyDescent="0.2">
      <c r="A31" s="109"/>
      <c r="B31" s="109"/>
      <c r="C31" s="94" t="s">
        <v>66</v>
      </c>
      <c r="D31" s="106" t="s">
        <v>225</v>
      </c>
      <c r="E31" s="100">
        <v>362.90600000000001</v>
      </c>
      <c r="F31" s="100"/>
      <c r="G31" s="98" t="s">
        <v>56</v>
      </c>
      <c r="H31" s="29">
        <v>1965</v>
      </c>
      <c r="I31" s="30" t="s">
        <v>98</v>
      </c>
      <c r="J31" s="29" t="s">
        <v>62</v>
      </c>
      <c r="K31" s="30" t="s">
        <v>99</v>
      </c>
      <c r="L31" s="29"/>
      <c r="M31" s="29"/>
      <c r="N31" s="29"/>
      <c r="O31" s="29">
        <v>3</v>
      </c>
      <c r="P31" s="29">
        <v>2</v>
      </c>
      <c r="Q31" s="29"/>
      <c r="R31" s="29"/>
      <c r="S31" s="29"/>
      <c r="T31" s="29"/>
      <c r="U31" s="29"/>
      <c r="V31" s="36"/>
      <c r="W31" s="37"/>
      <c r="X31" s="35"/>
      <c r="Y31" s="16">
        <v>8.9</v>
      </c>
      <c r="Z31" s="29"/>
      <c r="AA31" s="29">
        <v>0.57000000000000006</v>
      </c>
      <c r="AB31" s="29">
        <v>1</v>
      </c>
      <c r="AC31" s="29">
        <v>1.18</v>
      </c>
      <c r="AD31" s="29"/>
      <c r="AE31" s="102" t="s">
        <v>108</v>
      </c>
      <c r="AF31" s="77">
        <f>Y31</f>
        <v>8.9</v>
      </c>
      <c r="AG31" s="78">
        <f>AA31</f>
        <v>0.57000000000000006</v>
      </c>
      <c r="AH31" s="79">
        <f t="shared" ref="AH31" si="16">AF31*AG31</f>
        <v>5.0730000000000004</v>
      </c>
      <c r="AI31" s="79" t="s">
        <v>75</v>
      </c>
      <c r="AJ31" s="79">
        <v>1</v>
      </c>
      <c r="AK31" s="79">
        <v>5</v>
      </c>
      <c r="AL31" s="79">
        <f t="shared" ref="AL31" si="17">AH31*AJ31*AK31*0.001</f>
        <v>2.5365000000000002E-2</v>
      </c>
    </row>
    <row r="32" spans="1:38" s="8" customFormat="1" ht="30" customHeight="1" x14ac:dyDescent="0.2">
      <c r="A32" s="109"/>
      <c r="B32" s="109"/>
      <c r="C32" s="95"/>
      <c r="D32" s="107"/>
      <c r="E32" s="101"/>
      <c r="F32" s="101"/>
      <c r="G32" s="99"/>
      <c r="H32" s="29"/>
      <c r="I32" s="30"/>
      <c r="J32" s="29"/>
      <c r="K32" s="30"/>
      <c r="L32" s="29"/>
      <c r="M32" s="39"/>
      <c r="N32" s="40"/>
      <c r="O32" s="29"/>
      <c r="P32" s="39"/>
      <c r="Q32" s="29"/>
      <c r="R32" s="29"/>
      <c r="S32" s="41"/>
      <c r="T32" s="39"/>
      <c r="U32" s="39"/>
      <c r="V32" s="36"/>
      <c r="W32" s="37"/>
      <c r="X32" s="35"/>
      <c r="Y32" s="29"/>
      <c r="Z32" s="29"/>
      <c r="AA32" s="29"/>
      <c r="AB32" s="29"/>
      <c r="AC32" s="29"/>
      <c r="AD32" s="29"/>
      <c r="AE32" s="103"/>
      <c r="AF32" s="43" t="s">
        <v>65</v>
      </c>
      <c r="AG32" s="43" t="s">
        <v>65</v>
      </c>
      <c r="AH32" s="43" t="s">
        <v>65</v>
      </c>
      <c r="AI32" s="43" t="s">
        <v>65</v>
      </c>
      <c r="AJ32" s="43" t="s">
        <v>65</v>
      </c>
      <c r="AK32" s="43" t="s">
        <v>65</v>
      </c>
      <c r="AL32" s="43" t="s">
        <v>65</v>
      </c>
    </row>
    <row r="33" spans="1:38" s="8" customFormat="1" ht="30" customHeight="1" x14ac:dyDescent="0.2">
      <c r="A33" s="109"/>
      <c r="B33" s="109"/>
      <c r="C33" s="94" t="s">
        <v>66</v>
      </c>
      <c r="D33" s="106" t="s">
        <v>226</v>
      </c>
      <c r="E33" s="100">
        <v>363.30799999999999</v>
      </c>
      <c r="F33" s="100"/>
      <c r="G33" s="98" t="s">
        <v>56</v>
      </c>
      <c r="H33" s="29">
        <v>1950</v>
      </c>
      <c r="I33" s="30" t="s">
        <v>98</v>
      </c>
      <c r="J33" s="29" t="s">
        <v>62</v>
      </c>
      <c r="K33" s="30" t="s">
        <v>99</v>
      </c>
      <c r="L33" s="29"/>
      <c r="M33" s="29"/>
      <c r="N33" s="29"/>
      <c r="O33" s="29">
        <v>3</v>
      </c>
      <c r="P33" s="29">
        <v>2</v>
      </c>
      <c r="Q33" s="29"/>
      <c r="R33" s="29"/>
      <c r="S33" s="29"/>
      <c r="T33" s="29"/>
      <c r="U33" s="29"/>
      <c r="V33" s="36"/>
      <c r="W33" s="37"/>
      <c r="X33" s="35"/>
      <c r="Y33" s="16">
        <v>9</v>
      </c>
      <c r="Z33" s="29"/>
      <c r="AA33" s="29">
        <v>0.57000000000000006</v>
      </c>
      <c r="AB33" s="29">
        <v>1</v>
      </c>
      <c r="AC33" s="29">
        <v>1.06</v>
      </c>
      <c r="AD33" s="29"/>
      <c r="AE33" s="102" t="s">
        <v>108</v>
      </c>
      <c r="AF33" s="77">
        <f>Y33</f>
        <v>9</v>
      </c>
      <c r="AG33" s="78">
        <f>AA33</f>
        <v>0.57000000000000006</v>
      </c>
      <c r="AH33" s="79">
        <f t="shared" ref="AH33" si="18">AF33*AG33</f>
        <v>5.1300000000000008</v>
      </c>
      <c r="AI33" s="79" t="s">
        <v>75</v>
      </c>
      <c r="AJ33" s="79">
        <v>1</v>
      </c>
      <c r="AK33" s="79">
        <v>5</v>
      </c>
      <c r="AL33" s="79">
        <f t="shared" ref="AL33" si="19">AH33*AJ33*AK33*0.001</f>
        <v>2.5650000000000006E-2</v>
      </c>
    </row>
    <row r="34" spans="1:38" s="8" customFormat="1" ht="30" customHeight="1" x14ac:dyDescent="0.2">
      <c r="A34" s="109"/>
      <c r="B34" s="109"/>
      <c r="C34" s="95"/>
      <c r="D34" s="107"/>
      <c r="E34" s="101"/>
      <c r="F34" s="101"/>
      <c r="G34" s="99"/>
      <c r="H34" s="29"/>
      <c r="I34" s="30"/>
      <c r="J34" s="29"/>
      <c r="K34" s="30"/>
      <c r="L34" s="29"/>
      <c r="M34" s="39"/>
      <c r="N34" s="40"/>
      <c r="O34" s="29"/>
      <c r="P34" s="39"/>
      <c r="Q34" s="29"/>
      <c r="R34" s="29"/>
      <c r="S34" s="41"/>
      <c r="T34" s="39"/>
      <c r="U34" s="39"/>
      <c r="V34" s="36"/>
      <c r="W34" s="37"/>
      <c r="X34" s="35"/>
      <c r="Y34" s="29"/>
      <c r="Z34" s="29"/>
      <c r="AA34" s="29"/>
      <c r="AB34" s="29"/>
      <c r="AC34" s="29"/>
      <c r="AD34" s="29"/>
      <c r="AE34" s="103"/>
      <c r="AF34" s="43" t="s">
        <v>65</v>
      </c>
      <c r="AG34" s="43" t="s">
        <v>65</v>
      </c>
      <c r="AH34" s="43" t="s">
        <v>65</v>
      </c>
      <c r="AI34" s="43" t="s">
        <v>65</v>
      </c>
      <c r="AJ34" s="43" t="s">
        <v>65</v>
      </c>
      <c r="AK34" s="43" t="s">
        <v>65</v>
      </c>
      <c r="AL34" s="43" t="s">
        <v>65</v>
      </c>
    </row>
    <row r="35" spans="1:38" s="8" customFormat="1" ht="30" customHeight="1" x14ac:dyDescent="0.2">
      <c r="A35" s="109"/>
      <c r="B35" s="109"/>
      <c r="C35" s="94" t="s">
        <v>66</v>
      </c>
      <c r="D35" s="106" t="s">
        <v>206</v>
      </c>
      <c r="E35" s="100">
        <v>363.495</v>
      </c>
      <c r="F35" s="100"/>
      <c r="G35" s="98" t="s">
        <v>56</v>
      </c>
      <c r="H35" s="29">
        <v>1977</v>
      </c>
      <c r="I35" s="30" t="s">
        <v>98</v>
      </c>
      <c r="J35" s="29" t="s">
        <v>62</v>
      </c>
      <c r="K35" s="30" t="s">
        <v>99</v>
      </c>
      <c r="L35" s="29"/>
      <c r="M35" s="29"/>
      <c r="N35" s="29"/>
      <c r="O35" s="29">
        <v>2</v>
      </c>
      <c r="P35" s="29">
        <v>2</v>
      </c>
      <c r="Q35" s="29"/>
      <c r="R35" s="29"/>
      <c r="S35" s="29"/>
      <c r="T35" s="29"/>
      <c r="U35" s="29">
        <v>10.5</v>
      </c>
      <c r="V35" s="36"/>
      <c r="W35" s="37"/>
      <c r="X35" s="35"/>
      <c r="Y35" s="16">
        <v>10.25</v>
      </c>
      <c r="Z35" s="29"/>
      <c r="AA35" s="29">
        <v>1.5</v>
      </c>
      <c r="AB35" s="29">
        <v>1</v>
      </c>
      <c r="AC35" s="29">
        <v>1.28</v>
      </c>
      <c r="AD35" s="29"/>
      <c r="AE35" s="102" t="s">
        <v>207</v>
      </c>
      <c r="AF35" s="9">
        <f>Y35</f>
        <v>10.25</v>
      </c>
      <c r="AG35" s="42">
        <f>AA35</f>
        <v>1.5</v>
      </c>
      <c r="AH35" s="10">
        <f t="shared" ref="AH35:AH37" si="20">AF35*AG35</f>
        <v>15.375</v>
      </c>
      <c r="AI35" s="10" t="s">
        <v>75</v>
      </c>
      <c r="AJ35" s="10">
        <v>1</v>
      </c>
      <c r="AK35" s="10">
        <v>5</v>
      </c>
      <c r="AL35" s="10">
        <f t="shared" ref="AL35:AL37" si="21">AH35*AJ35*AK35*0.001</f>
        <v>7.6874999999999999E-2</v>
      </c>
    </row>
    <row r="36" spans="1:38" s="8" customFormat="1" ht="30" customHeight="1" x14ac:dyDescent="0.2">
      <c r="A36" s="109"/>
      <c r="B36" s="109"/>
      <c r="C36" s="95"/>
      <c r="D36" s="107"/>
      <c r="E36" s="101"/>
      <c r="F36" s="101"/>
      <c r="G36" s="99"/>
      <c r="H36" s="29"/>
      <c r="I36" s="40" t="s">
        <v>62</v>
      </c>
      <c r="J36" s="40" t="s">
        <v>198</v>
      </c>
      <c r="K36" s="40" t="s">
        <v>199</v>
      </c>
      <c r="L36" s="43"/>
      <c r="M36" s="39">
        <v>1.21</v>
      </c>
      <c r="N36" s="40" t="s">
        <v>63</v>
      </c>
      <c r="O36" s="43"/>
      <c r="P36" s="39">
        <v>2</v>
      </c>
      <c r="Q36" s="43"/>
      <c r="R36" s="43"/>
      <c r="S36" s="41">
        <v>3</v>
      </c>
      <c r="T36" s="39" t="s">
        <v>60</v>
      </c>
      <c r="U36" s="59">
        <v>11.8</v>
      </c>
      <c r="V36" s="54"/>
      <c r="W36" s="55"/>
      <c r="X36" s="56"/>
      <c r="Y36" s="39">
        <v>2.4</v>
      </c>
      <c r="Z36" s="41">
        <v>2</v>
      </c>
      <c r="AA36" s="39"/>
      <c r="AB36" s="41">
        <v>1</v>
      </c>
      <c r="AC36" s="41">
        <v>1.75</v>
      </c>
      <c r="AD36" s="43"/>
      <c r="AE36" s="103"/>
      <c r="AF36" s="40">
        <f>U36</f>
        <v>11.8</v>
      </c>
      <c r="AG36" s="40">
        <v>2.4</v>
      </c>
      <c r="AH36" s="67">
        <f t="shared" si="20"/>
        <v>28.32</v>
      </c>
      <c r="AI36" s="40" t="s">
        <v>76</v>
      </c>
      <c r="AJ36" s="40">
        <v>1</v>
      </c>
      <c r="AK36" s="40">
        <v>75</v>
      </c>
      <c r="AL36" s="68">
        <f t="shared" si="21"/>
        <v>2.1240000000000001</v>
      </c>
    </row>
    <row r="37" spans="1:38" ht="30" customHeight="1" x14ac:dyDescent="0.2">
      <c r="A37" s="109"/>
      <c r="B37" s="109"/>
      <c r="C37" s="94" t="s">
        <v>66</v>
      </c>
      <c r="D37" s="106" t="s">
        <v>208</v>
      </c>
      <c r="E37" s="100">
        <v>363.76100000000002</v>
      </c>
      <c r="F37" s="100"/>
      <c r="G37" s="98" t="s">
        <v>56</v>
      </c>
      <c r="H37" s="29">
        <v>1873</v>
      </c>
      <c r="I37" s="30" t="s">
        <v>57</v>
      </c>
      <c r="J37" s="29" t="s">
        <v>57</v>
      </c>
      <c r="K37" s="30" t="s">
        <v>58</v>
      </c>
      <c r="L37" s="29"/>
      <c r="M37" s="29"/>
      <c r="N37" s="29"/>
      <c r="O37" s="29">
        <v>3</v>
      </c>
      <c r="P37" s="29">
        <v>2</v>
      </c>
      <c r="Q37" s="29"/>
      <c r="R37" s="29"/>
      <c r="S37" s="29"/>
      <c r="T37" s="29"/>
      <c r="U37" s="29"/>
      <c r="V37" s="36"/>
      <c r="W37" s="37"/>
      <c r="X37" s="35"/>
      <c r="Y37" s="16">
        <v>10.39</v>
      </c>
      <c r="Z37" s="29"/>
      <c r="AA37" s="29">
        <v>1.25</v>
      </c>
      <c r="AB37" s="29">
        <v>1</v>
      </c>
      <c r="AC37" s="29">
        <v>1.85</v>
      </c>
      <c r="AD37" s="29"/>
      <c r="AE37" s="102" t="s">
        <v>108</v>
      </c>
      <c r="AF37" s="77">
        <f>Y37</f>
        <v>10.39</v>
      </c>
      <c r="AG37" s="78">
        <f>AA37</f>
        <v>1.25</v>
      </c>
      <c r="AH37" s="79">
        <f t="shared" si="20"/>
        <v>12.987500000000001</v>
      </c>
      <c r="AI37" s="79" t="s">
        <v>75</v>
      </c>
      <c r="AJ37" s="79">
        <v>1</v>
      </c>
      <c r="AK37" s="79">
        <v>5</v>
      </c>
      <c r="AL37" s="79">
        <f t="shared" si="21"/>
        <v>6.4937499999999995E-2</v>
      </c>
    </row>
    <row r="38" spans="1:38" ht="30" customHeight="1" x14ac:dyDescent="0.2">
      <c r="A38" s="109"/>
      <c r="B38" s="109"/>
      <c r="C38" s="95"/>
      <c r="D38" s="107"/>
      <c r="E38" s="101"/>
      <c r="F38" s="101"/>
      <c r="G38" s="99"/>
      <c r="H38" s="29"/>
      <c r="I38" s="30"/>
      <c r="J38" s="29"/>
      <c r="K38" s="30"/>
      <c r="L38" s="29"/>
      <c r="M38" s="39"/>
      <c r="N38" s="40"/>
      <c r="O38" s="29"/>
      <c r="P38" s="39"/>
      <c r="Q38" s="29"/>
      <c r="R38" s="29"/>
      <c r="S38" s="41"/>
      <c r="T38" s="39"/>
      <c r="U38" s="39"/>
      <c r="V38" s="36"/>
      <c r="W38" s="37"/>
      <c r="X38" s="35"/>
      <c r="Y38" s="29"/>
      <c r="Z38" s="29"/>
      <c r="AA38" s="29"/>
      <c r="AB38" s="29"/>
      <c r="AC38" s="29"/>
      <c r="AD38" s="29"/>
      <c r="AE38" s="103"/>
      <c r="AF38" s="43" t="s">
        <v>65</v>
      </c>
      <c r="AG38" s="43" t="s">
        <v>65</v>
      </c>
      <c r="AH38" s="43" t="s">
        <v>65</v>
      </c>
      <c r="AI38" s="43" t="s">
        <v>65</v>
      </c>
      <c r="AJ38" s="43" t="s">
        <v>65</v>
      </c>
      <c r="AK38" s="43" t="s">
        <v>65</v>
      </c>
      <c r="AL38" s="43" t="s">
        <v>65</v>
      </c>
    </row>
    <row r="39" spans="1:38" ht="30" customHeight="1" x14ac:dyDescent="0.2">
      <c r="A39" s="109"/>
      <c r="B39" s="109"/>
      <c r="C39" s="94" t="s">
        <v>66</v>
      </c>
      <c r="D39" s="106" t="s">
        <v>209</v>
      </c>
      <c r="E39" s="100">
        <v>364.404</v>
      </c>
      <c r="F39" s="100"/>
      <c r="G39" s="98" t="s">
        <v>56</v>
      </c>
      <c r="H39" s="29">
        <v>1950</v>
      </c>
      <c r="I39" s="30" t="s">
        <v>98</v>
      </c>
      <c r="J39" s="29" t="s">
        <v>62</v>
      </c>
      <c r="K39" s="30" t="s">
        <v>99</v>
      </c>
      <c r="L39" s="29"/>
      <c r="M39" s="29"/>
      <c r="N39" s="29"/>
      <c r="O39" s="29">
        <v>1</v>
      </c>
      <c r="P39" s="29">
        <v>2</v>
      </c>
      <c r="Q39" s="29"/>
      <c r="R39" s="29"/>
      <c r="S39" s="29"/>
      <c r="T39" s="29"/>
      <c r="U39" s="29"/>
      <c r="V39" s="36"/>
      <c r="W39" s="37"/>
      <c r="X39" s="35"/>
      <c r="Y39" s="16">
        <v>9.4500000000000011</v>
      </c>
      <c r="Z39" s="29"/>
      <c r="AA39" s="29">
        <v>0.85</v>
      </c>
      <c r="AB39" s="29">
        <v>1</v>
      </c>
      <c r="AC39" s="29">
        <v>2.4</v>
      </c>
      <c r="AD39" s="29"/>
      <c r="AE39" s="102" t="s">
        <v>115</v>
      </c>
      <c r="AF39" s="9">
        <f t="shared" ref="AF39:AF44" si="22">U39</f>
        <v>0</v>
      </c>
      <c r="AG39" s="10">
        <v>1.2</v>
      </c>
      <c r="AH39" s="10">
        <f t="shared" ref="AH39:AH47" si="23">AF39*AG39</f>
        <v>0</v>
      </c>
      <c r="AI39" s="10" t="s">
        <v>75</v>
      </c>
      <c r="AJ39" s="10">
        <v>1</v>
      </c>
      <c r="AK39" s="10">
        <v>5</v>
      </c>
      <c r="AL39" s="10">
        <f t="shared" ref="AL39:AL47" si="24">AH39*AJ39*AK39*0.001</f>
        <v>0</v>
      </c>
    </row>
    <row r="40" spans="1:38" ht="30" customHeight="1" x14ac:dyDescent="0.2">
      <c r="A40" s="109"/>
      <c r="B40" s="109"/>
      <c r="C40" s="95"/>
      <c r="D40" s="107"/>
      <c r="E40" s="101"/>
      <c r="F40" s="101"/>
      <c r="G40" s="99"/>
      <c r="H40" s="29"/>
      <c r="I40" s="69" t="s">
        <v>203</v>
      </c>
      <c r="J40" s="69"/>
      <c r="K40" s="69"/>
      <c r="L40" s="69"/>
      <c r="M40" s="39">
        <v>1.21</v>
      </c>
      <c r="N40" s="40" t="s">
        <v>63</v>
      </c>
      <c r="O40" s="43"/>
      <c r="P40" s="39">
        <v>2</v>
      </c>
      <c r="Q40" s="43"/>
      <c r="R40" s="43"/>
      <c r="S40" s="41">
        <v>3</v>
      </c>
      <c r="T40" s="39" t="s">
        <v>60</v>
      </c>
      <c r="U40" s="59">
        <v>12.6</v>
      </c>
      <c r="V40" s="54"/>
      <c r="W40" s="37"/>
      <c r="X40" s="35"/>
      <c r="Y40" s="29"/>
      <c r="Z40" s="29"/>
      <c r="AA40" s="29"/>
      <c r="AB40" s="29"/>
      <c r="AC40" s="29"/>
      <c r="AD40" s="29"/>
      <c r="AE40" s="103"/>
      <c r="AF40" s="40">
        <f t="shared" si="22"/>
        <v>12.6</v>
      </c>
      <c r="AG40" s="40">
        <v>1.8</v>
      </c>
      <c r="AH40" s="67">
        <f t="shared" si="23"/>
        <v>22.68</v>
      </c>
      <c r="AI40" s="40" t="s">
        <v>76</v>
      </c>
      <c r="AJ40" s="40">
        <v>1</v>
      </c>
      <c r="AK40" s="40">
        <v>75</v>
      </c>
      <c r="AL40" s="68">
        <f t="shared" si="24"/>
        <v>1.7010000000000001</v>
      </c>
    </row>
    <row r="41" spans="1:38" ht="30" customHeight="1" x14ac:dyDescent="0.2">
      <c r="A41" s="109"/>
      <c r="B41" s="109"/>
      <c r="C41" s="94" t="s">
        <v>66</v>
      </c>
      <c r="D41" s="106" t="s">
        <v>210</v>
      </c>
      <c r="E41" s="100">
        <v>365.298</v>
      </c>
      <c r="F41" s="100"/>
      <c r="G41" s="98" t="s">
        <v>56</v>
      </c>
      <c r="H41" s="29">
        <v>1963</v>
      </c>
      <c r="I41" s="30" t="s">
        <v>98</v>
      </c>
      <c r="J41" s="29" t="s">
        <v>62</v>
      </c>
      <c r="K41" s="30" t="s">
        <v>99</v>
      </c>
      <c r="L41" s="29"/>
      <c r="M41" s="29"/>
      <c r="N41" s="29"/>
      <c r="O41" s="29">
        <v>1</v>
      </c>
      <c r="P41" s="29">
        <v>2</v>
      </c>
      <c r="Q41" s="29"/>
      <c r="R41" s="29"/>
      <c r="S41" s="29"/>
      <c r="T41" s="29"/>
      <c r="U41" s="29">
        <v>13.68</v>
      </c>
      <c r="V41" s="36"/>
      <c r="W41" s="37"/>
      <c r="X41" s="35"/>
      <c r="Y41" s="16">
        <v>13.68</v>
      </c>
      <c r="Z41" s="29"/>
      <c r="AA41" s="29">
        <v>1.17</v>
      </c>
      <c r="AB41" s="29">
        <v>1</v>
      </c>
      <c r="AC41" s="29">
        <v>2.4</v>
      </c>
      <c r="AD41" s="29"/>
      <c r="AE41" s="102" t="s">
        <v>116</v>
      </c>
      <c r="AF41" s="9">
        <f t="shared" si="22"/>
        <v>13.68</v>
      </c>
      <c r="AG41" s="10">
        <v>1.2</v>
      </c>
      <c r="AH41" s="10">
        <f t="shared" si="23"/>
        <v>16.416</v>
      </c>
      <c r="AI41" s="10" t="s">
        <v>75</v>
      </c>
      <c r="AJ41" s="10">
        <v>1</v>
      </c>
      <c r="AK41" s="10">
        <v>5</v>
      </c>
      <c r="AL41" s="10">
        <f t="shared" si="24"/>
        <v>8.208E-2</v>
      </c>
    </row>
    <row r="42" spans="1:38" ht="30" customHeight="1" x14ac:dyDescent="0.2">
      <c r="A42" s="109"/>
      <c r="B42" s="109"/>
      <c r="C42" s="95"/>
      <c r="D42" s="107"/>
      <c r="E42" s="101"/>
      <c r="F42" s="101"/>
      <c r="G42" s="99"/>
      <c r="H42" s="29"/>
      <c r="I42" s="69" t="s">
        <v>203</v>
      </c>
      <c r="J42" s="69"/>
      <c r="K42" s="69"/>
      <c r="L42" s="69"/>
      <c r="M42" s="39">
        <v>1.21</v>
      </c>
      <c r="N42" s="40" t="s">
        <v>63</v>
      </c>
      <c r="O42" s="43"/>
      <c r="P42" s="39">
        <v>2</v>
      </c>
      <c r="Q42" s="43"/>
      <c r="R42" s="43"/>
      <c r="S42" s="41">
        <v>3</v>
      </c>
      <c r="T42" s="39" t="s">
        <v>60</v>
      </c>
      <c r="U42" s="59">
        <v>20</v>
      </c>
      <c r="V42" s="54"/>
      <c r="W42" s="37"/>
      <c r="X42" s="35"/>
      <c r="Y42" s="29"/>
      <c r="Z42" s="29"/>
      <c r="AA42" s="29"/>
      <c r="AB42" s="29"/>
      <c r="AC42" s="29"/>
      <c r="AD42" s="29"/>
      <c r="AE42" s="103"/>
      <c r="AF42" s="40">
        <f t="shared" si="22"/>
        <v>20</v>
      </c>
      <c r="AG42" s="40">
        <v>1.8</v>
      </c>
      <c r="AH42" s="67">
        <f t="shared" si="23"/>
        <v>36</v>
      </c>
      <c r="AI42" s="40" t="s">
        <v>76</v>
      </c>
      <c r="AJ42" s="40">
        <v>1</v>
      </c>
      <c r="AK42" s="40">
        <v>75</v>
      </c>
      <c r="AL42" s="68">
        <f t="shared" si="24"/>
        <v>2.7</v>
      </c>
    </row>
    <row r="43" spans="1:38" ht="30" customHeight="1" x14ac:dyDescent="0.2">
      <c r="A43" s="109"/>
      <c r="B43" s="109"/>
      <c r="C43" s="94" t="s">
        <v>66</v>
      </c>
      <c r="D43" s="106" t="s">
        <v>211</v>
      </c>
      <c r="E43" s="100">
        <v>365.87200000000001</v>
      </c>
      <c r="F43" s="100"/>
      <c r="G43" s="98" t="s">
        <v>56</v>
      </c>
      <c r="H43" s="29">
        <v>1963</v>
      </c>
      <c r="I43" s="30" t="s">
        <v>98</v>
      </c>
      <c r="J43" s="29" t="s">
        <v>62</v>
      </c>
      <c r="K43" s="30" t="s">
        <v>99</v>
      </c>
      <c r="L43" s="29"/>
      <c r="M43" s="29"/>
      <c r="N43" s="29"/>
      <c r="O43" s="29">
        <v>1</v>
      </c>
      <c r="P43" s="29">
        <v>2</v>
      </c>
      <c r="Q43" s="29"/>
      <c r="R43" s="29"/>
      <c r="S43" s="29"/>
      <c r="T43" s="29"/>
      <c r="U43" s="29">
        <v>13.8</v>
      </c>
      <c r="V43" s="36"/>
      <c r="W43" s="37"/>
      <c r="X43" s="35"/>
      <c r="Y43" s="16">
        <v>13.82</v>
      </c>
      <c r="Z43" s="29"/>
      <c r="AA43" s="29">
        <v>1.17</v>
      </c>
      <c r="AB43" s="29">
        <v>1</v>
      </c>
      <c r="AC43" s="29">
        <v>1.9000000000000001</v>
      </c>
      <c r="AD43" s="29"/>
      <c r="AE43" s="102" t="s">
        <v>117</v>
      </c>
      <c r="AF43" s="9">
        <f t="shared" si="22"/>
        <v>13.8</v>
      </c>
      <c r="AG43" s="10">
        <v>1.2</v>
      </c>
      <c r="AH43" s="10">
        <f t="shared" si="23"/>
        <v>16.559999999999999</v>
      </c>
      <c r="AI43" s="10" t="s">
        <v>75</v>
      </c>
      <c r="AJ43" s="10">
        <v>1</v>
      </c>
      <c r="AK43" s="10">
        <v>5</v>
      </c>
      <c r="AL43" s="10">
        <f t="shared" si="24"/>
        <v>8.2799999999999999E-2</v>
      </c>
    </row>
    <row r="44" spans="1:38" ht="30" customHeight="1" x14ac:dyDescent="0.2">
      <c r="A44" s="109"/>
      <c r="B44" s="109"/>
      <c r="C44" s="95"/>
      <c r="D44" s="107"/>
      <c r="E44" s="101"/>
      <c r="F44" s="101"/>
      <c r="G44" s="99"/>
      <c r="H44" s="29"/>
      <c r="I44" s="69" t="s">
        <v>203</v>
      </c>
      <c r="J44" s="69"/>
      <c r="K44" s="69"/>
      <c r="L44" s="69"/>
      <c r="M44" s="39">
        <v>1.21</v>
      </c>
      <c r="N44" s="40" t="s">
        <v>63</v>
      </c>
      <c r="O44" s="43"/>
      <c r="P44" s="39">
        <v>2</v>
      </c>
      <c r="Q44" s="43"/>
      <c r="R44" s="43"/>
      <c r="S44" s="41">
        <v>3</v>
      </c>
      <c r="T44" s="39" t="s">
        <v>60</v>
      </c>
      <c r="U44" s="59">
        <v>19.3</v>
      </c>
      <c r="V44" s="54"/>
      <c r="W44" s="37"/>
      <c r="X44" s="35"/>
      <c r="Y44" s="29"/>
      <c r="Z44" s="29"/>
      <c r="AA44" s="29"/>
      <c r="AB44" s="29"/>
      <c r="AC44" s="29"/>
      <c r="AD44" s="29"/>
      <c r="AE44" s="103"/>
      <c r="AF44" s="40">
        <f t="shared" si="22"/>
        <v>19.3</v>
      </c>
      <c r="AG44" s="40">
        <v>1.8</v>
      </c>
      <c r="AH44" s="67">
        <f t="shared" si="23"/>
        <v>34.74</v>
      </c>
      <c r="AI44" s="40" t="s">
        <v>76</v>
      </c>
      <c r="AJ44" s="40">
        <v>1</v>
      </c>
      <c r="AK44" s="40">
        <v>75</v>
      </c>
      <c r="AL44" s="68">
        <f t="shared" si="24"/>
        <v>2.6055000000000001</v>
      </c>
    </row>
    <row r="45" spans="1:38" ht="30" customHeight="1" x14ac:dyDescent="0.2">
      <c r="A45" s="109"/>
      <c r="B45" s="109"/>
      <c r="C45" s="94" t="s">
        <v>66</v>
      </c>
      <c r="D45" s="106" t="s">
        <v>212</v>
      </c>
      <c r="E45" s="100">
        <v>366.358</v>
      </c>
      <c r="F45" s="100"/>
      <c r="G45" s="98" t="s">
        <v>56</v>
      </c>
      <c r="H45" s="29">
        <v>1907</v>
      </c>
      <c r="I45" s="30" t="s">
        <v>57</v>
      </c>
      <c r="J45" s="44" t="s">
        <v>100</v>
      </c>
      <c r="K45" s="30" t="s">
        <v>58</v>
      </c>
      <c r="L45" s="29"/>
      <c r="M45" s="29"/>
      <c r="N45" s="29"/>
      <c r="O45" s="29">
        <v>3</v>
      </c>
      <c r="P45" s="29">
        <v>2</v>
      </c>
      <c r="Q45" s="29"/>
      <c r="R45" s="29"/>
      <c r="S45" s="29"/>
      <c r="T45" s="29"/>
      <c r="U45" s="29"/>
      <c r="V45" s="36"/>
      <c r="W45" s="37"/>
      <c r="X45" s="35"/>
      <c r="Y45" s="16">
        <v>9.3000000000000007</v>
      </c>
      <c r="Z45" s="29"/>
      <c r="AA45" s="29">
        <v>1.25</v>
      </c>
      <c r="AB45" s="29">
        <v>1</v>
      </c>
      <c r="AC45" s="29">
        <v>1.7</v>
      </c>
      <c r="AD45" s="29"/>
      <c r="AE45" s="102" t="s">
        <v>118</v>
      </c>
      <c r="AF45" s="9">
        <f>Y45</f>
        <v>9.3000000000000007</v>
      </c>
      <c r="AG45" s="10">
        <f>Z45+2*0.5</f>
        <v>1</v>
      </c>
      <c r="AH45" s="10">
        <f t="shared" si="23"/>
        <v>9.3000000000000007</v>
      </c>
      <c r="AI45" s="10" t="s">
        <v>75</v>
      </c>
      <c r="AJ45" s="10">
        <v>1</v>
      </c>
      <c r="AK45" s="10">
        <v>5</v>
      </c>
      <c r="AL45" s="10">
        <f t="shared" si="24"/>
        <v>4.65E-2</v>
      </c>
    </row>
    <row r="46" spans="1:38" ht="30" customHeight="1" x14ac:dyDescent="0.2">
      <c r="A46" s="109"/>
      <c r="B46" s="109"/>
      <c r="C46" s="95"/>
      <c r="D46" s="107"/>
      <c r="E46" s="101"/>
      <c r="F46" s="101"/>
      <c r="G46" s="99"/>
      <c r="H46" s="29"/>
      <c r="I46" s="40" t="s">
        <v>62</v>
      </c>
      <c r="J46" s="40" t="s">
        <v>198</v>
      </c>
      <c r="K46" s="40" t="s">
        <v>199</v>
      </c>
      <c r="L46" s="43"/>
      <c r="M46" s="39">
        <v>1.21</v>
      </c>
      <c r="N46" s="40" t="s">
        <v>63</v>
      </c>
      <c r="O46" s="43"/>
      <c r="P46" s="39">
        <v>2</v>
      </c>
      <c r="Q46" s="43"/>
      <c r="R46" s="43"/>
      <c r="S46" s="41">
        <v>3</v>
      </c>
      <c r="T46" s="39" t="s">
        <v>60</v>
      </c>
      <c r="U46" s="59">
        <v>10.8</v>
      </c>
      <c r="V46" s="54"/>
      <c r="W46" s="55"/>
      <c r="X46" s="56"/>
      <c r="Y46" s="39">
        <v>2.4</v>
      </c>
      <c r="Z46" s="41">
        <v>2</v>
      </c>
      <c r="AA46" s="39"/>
      <c r="AB46" s="41">
        <v>1</v>
      </c>
      <c r="AC46" s="41">
        <v>1.75</v>
      </c>
      <c r="AD46" s="43"/>
      <c r="AE46" s="103"/>
      <c r="AF46" s="40">
        <f>U46</f>
        <v>10.8</v>
      </c>
      <c r="AG46" s="40">
        <v>2.4</v>
      </c>
      <c r="AH46" s="67">
        <f t="shared" si="23"/>
        <v>25.92</v>
      </c>
      <c r="AI46" s="40" t="s">
        <v>76</v>
      </c>
      <c r="AJ46" s="40">
        <v>1</v>
      </c>
      <c r="AK46" s="40">
        <v>75</v>
      </c>
      <c r="AL46" s="68">
        <f t="shared" si="24"/>
        <v>1.9440000000000002</v>
      </c>
    </row>
    <row r="47" spans="1:38" ht="30" customHeight="1" x14ac:dyDescent="0.2">
      <c r="A47" s="109"/>
      <c r="B47" s="109"/>
      <c r="C47" s="94" t="s">
        <v>66</v>
      </c>
      <c r="D47" s="106" t="s">
        <v>213</v>
      </c>
      <c r="E47" s="100">
        <v>367.33500000000004</v>
      </c>
      <c r="F47" s="100"/>
      <c r="G47" s="98" t="s">
        <v>56</v>
      </c>
      <c r="H47" s="29">
        <v>1907</v>
      </c>
      <c r="I47" s="30" t="s">
        <v>57</v>
      </c>
      <c r="J47" s="29" t="s">
        <v>100</v>
      </c>
      <c r="K47" s="30" t="s">
        <v>58</v>
      </c>
      <c r="L47" s="29"/>
      <c r="M47" s="29"/>
      <c r="N47" s="29"/>
      <c r="O47" s="29">
        <v>2</v>
      </c>
      <c r="P47" s="29">
        <v>2</v>
      </c>
      <c r="Q47" s="29"/>
      <c r="R47" s="29"/>
      <c r="S47" s="29"/>
      <c r="T47" s="29"/>
      <c r="U47" s="29"/>
      <c r="V47" s="36"/>
      <c r="W47" s="37"/>
      <c r="X47" s="35"/>
      <c r="Y47" s="16">
        <v>9.3000000000000007</v>
      </c>
      <c r="Z47" s="29"/>
      <c r="AA47" s="29">
        <v>0.85</v>
      </c>
      <c r="AB47" s="29">
        <v>1</v>
      </c>
      <c r="AC47" s="29">
        <v>1.23</v>
      </c>
      <c r="AD47" s="29"/>
      <c r="AE47" s="102" t="s">
        <v>108</v>
      </c>
      <c r="AF47" s="77">
        <f>Y47</f>
        <v>9.3000000000000007</v>
      </c>
      <c r="AG47" s="78">
        <f>AA47</f>
        <v>0.85</v>
      </c>
      <c r="AH47" s="79">
        <f t="shared" si="23"/>
        <v>7.9050000000000002</v>
      </c>
      <c r="AI47" s="79" t="s">
        <v>75</v>
      </c>
      <c r="AJ47" s="79">
        <v>1</v>
      </c>
      <c r="AK47" s="79">
        <v>5</v>
      </c>
      <c r="AL47" s="79">
        <f t="shared" si="24"/>
        <v>3.9524999999999998E-2</v>
      </c>
    </row>
    <row r="48" spans="1:38" ht="30" customHeight="1" x14ac:dyDescent="0.2">
      <c r="A48" s="109"/>
      <c r="B48" s="109"/>
      <c r="C48" s="95"/>
      <c r="D48" s="107"/>
      <c r="E48" s="101"/>
      <c r="F48" s="101"/>
      <c r="G48" s="99"/>
      <c r="H48" s="29"/>
      <c r="I48" s="30"/>
      <c r="J48" s="29"/>
      <c r="K48" s="30"/>
      <c r="L48" s="29"/>
      <c r="M48" s="39"/>
      <c r="N48" s="40"/>
      <c r="O48" s="29"/>
      <c r="P48" s="39"/>
      <c r="Q48" s="29"/>
      <c r="R48" s="29"/>
      <c r="S48" s="41"/>
      <c r="T48" s="39"/>
      <c r="U48" s="39"/>
      <c r="V48" s="36"/>
      <c r="W48" s="37"/>
      <c r="X48" s="35"/>
      <c r="Y48" s="29"/>
      <c r="Z48" s="29"/>
      <c r="AA48" s="29"/>
      <c r="AB48" s="29"/>
      <c r="AC48" s="29"/>
      <c r="AD48" s="29"/>
      <c r="AE48" s="103"/>
      <c r="AF48" s="43" t="s">
        <v>65</v>
      </c>
      <c r="AG48" s="43" t="s">
        <v>65</v>
      </c>
      <c r="AH48" s="43" t="s">
        <v>65</v>
      </c>
      <c r="AI48" s="43" t="s">
        <v>65</v>
      </c>
      <c r="AJ48" s="43" t="s">
        <v>65</v>
      </c>
      <c r="AK48" s="43" t="s">
        <v>65</v>
      </c>
      <c r="AL48" s="43" t="s">
        <v>65</v>
      </c>
    </row>
    <row r="49" spans="1:38" ht="30" customHeight="1" x14ac:dyDescent="0.2">
      <c r="A49" s="109"/>
      <c r="B49" s="109"/>
      <c r="C49" s="94" t="s">
        <v>66</v>
      </c>
      <c r="D49" s="106" t="s">
        <v>214</v>
      </c>
      <c r="E49" s="100">
        <v>367.72399999999999</v>
      </c>
      <c r="F49" s="100"/>
      <c r="G49" s="98" t="s">
        <v>56</v>
      </c>
      <c r="H49" s="29">
        <v>1954</v>
      </c>
      <c r="I49" s="30" t="s">
        <v>57</v>
      </c>
      <c r="J49" s="29" t="s">
        <v>62</v>
      </c>
      <c r="K49" s="30" t="s">
        <v>99</v>
      </c>
      <c r="L49" s="29"/>
      <c r="M49" s="29"/>
      <c r="N49" s="29"/>
      <c r="O49" s="29">
        <v>2</v>
      </c>
      <c r="P49" s="29">
        <v>2</v>
      </c>
      <c r="Q49" s="29"/>
      <c r="R49" s="29"/>
      <c r="S49" s="29"/>
      <c r="T49" s="29"/>
      <c r="U49" s="29"/>
      <c r="V49" s="36"/>
      <c r="W49" s="37"/>
      <c r="X49" s="35"/>
      <c r="Y49" s="16">
        <v>10.9</v>
      </c>
      <c r="Z49" s="29"/>
      <c r="AA49" s="29">
        <v>0.95000000000000007</v>
      </c>
      <c r="AB49" s="29">
        <v>1</v>
      </c>
      <c r="AC49" s="29">
        <v>2.15</v>
      </c>
      <c r="AD49" s="29"/>
      <c r="AE49" s="102" t="s">
        <v>108</v>
      </c>
      <c r="AF49" s="77">
        <f>Y49</f>
        <v>10.9</v>
      </c>
      <c r="AG49" s="78">
        <f>AA49</f>
        <v>0.95000000000000007</v>
      </c>
      <c r="AH49" s="79">
        <f t="shared" ref="AH49" si="25">AF49*AG49</f>
        <v>10.355</v>
      </c>
      <c r="AI49" s="79" t="s">
        <v>75</v>
      </c>
      <c r="AJ49" s="79">
        <v>1</v>
      </c>
      <c r="AK49" s="79">
        <v>5</v>
      </c>
      <c r="AL49" s="79">
        <f t="shared" ref="AL49" si="26">AH49*AJ49*AK49*0.001</f>
        <v>5.1775000000000009E-2</v>
      </c>
    </row>
    <row r="50" spans="1:38" ht="30" customHeight="1" x14ac:dyDescent="0.2">
      <c r="A50" s="109"/>
      <c r="B50" s="109"/>
      <c r="C50" s="95"/>
      <c r="D50" s="107"/>
      <c r="E50" s="101"/>
      <c r="F50" s="101"/>
      <c r="G50" s="99"/>
      <c r="H50" s="29"/>
      <c r="I50" s="30"/>
      <c r="J50" s="29"/>
      <c r="K50" s="30"/>
      <c r="L50" s="29"/>
      <c r="M50" s="39"/>
      <c r="N50" s="40"/>
      <c r="O50" s="29"/>
      <c r="P50" s="39"/>
      <c r="Q50" s="29"/>
      <c r="R50" s="29"/>
      <c r="S50" s="41"/>
      <c r="T50" s="39"/>
      <c r="U50" s="39"/>
      <c r="V50" s="36"/>
      <c r="W50" s="37"/>
      <c r="X50" s="35"/>
      <c r="Y50" s="29"/>
      <c r="Z50" s="29"/>
      <c r="AA50" s="29"/>
      <c r="AB50" s="29"/>
      <c r="AC50" s="29"/>
      <c r="AD50" s="29"/>
      <c r="AE50" s="103"/>
      <c r="AF50" s="43" t="s">
        <v>65</v>
      </c>
      <c r="AG50" s="43" t="s">
        <v>65</v>
      </c>
      <c r="AH50" s="43" t="s">
        <v>65</v>
      </c>
      <c r="AI50" s="43" t="s">
        <v>65</v>
      </c>
      <c r="AJ50" s="43" t="s">
        <v>65</v>
      </c>
      <c r="AK50" s="43" t="s">
        <v>65</v>
      </c>
      <c r="AL50" s="43" t="s">
        <v>65</v>
      </c>
    </row>
    <row r="51" spans="1:38" ht="30" customHeight="1" x14ac:dyDescent="0.2">
      <c r="A51" s="109"/>
      <c r="B51" s="109"/>
      <c r="C51" s="94" t="s">
        <v>66</v>
      </c>
      <c r="D51" s="106" t="s">
        <v>215</v>
      </c>
      <c r="E51" s="100">
        <v>368.18900000000002</v>
      </c>
      <c r="F51" s="100"/>
      <c r="G51" s="98" t="s">
        <v>56</v>
      </c>
      <c r="H51" s="29">
        <v>1937</v>
      </c>
      <c r="I51" s="30" t="s">
        <v>98</v>
      </c>
      <c r="J51" s="29" t="s">
        <v>62</v>
      </c>
      <c r="K51" s="30" t="s">
        <v>99</v>
      </c>
      <c r="L51" s="29"/>
      <c r="M51" s="29"/>
      <c r="N51" s="29"/>
      <c r="O51" s="29">
        <v>3</v>
      </c>
      <c r="P51" s="29">
        <v>2</v>
      </c>
      <c r="Q51" s="29"/>
      <c r="R51" s="29"/>
      <c r="S51" s="29"/>
      <c r="T51" s="29"/>
      <c r="U51" s="29"/>
      <c r="V51" s="36"/>
      <c r="W51" s="37"/>
      <c r="X51" s="35"/>
      <c r="Y51" s="16">
        <v>9.35</v>
      </c>
      <c r="Z51" s="29"/>
      <c r="AA51" s="29">
        <v>0.57000000000000006</v>
      </c>
      <c r="AB51" s="29">
        <v>1</v>
      </c>
      <c r="AC51" s="29">
        <v>1.1000000000000001</v>
      </c>
      <c r="AD51" s="29"/>
      <c r="AE51" s="102" t="s">
        <v>108</v>
      </c>
      <c r="AF51" s="77">
        <f>Y51</f>
        <v>9.35</v>
      </c>
      <c r="AG51" s="78">
        <f>AA51</f>
        <v>0.57000000000000006</v>
      </c>
      <c r="AH51" s="79">
        <f t="shared" ref="AH51" si="27">AF51*AG51</f>
        <v>5.3295000000000003</v>
      </c>
      <c r="AI51" s="79" t="s">
        <v>75</v>
      </c>
      <c r="AJ51" s="79">
        <v>1</v>
      </c>
      <c r="AK51" s="79">
        <v>5</v>
      </c>
      <c r="AL51" s="79">
        <f t="shared" ref="AL51" si="28">AH51*AJ51*AK51*0.001</f>
        <v>2.6647500000000001E-2</v>
      </c>
    </row>
    <row r="52" spans="1:38" ht="30" customHeight="1" x14ac:dyDescent="0.2">
      <c r="A52" s="109"/>
      <c r="B52" s="109"/>
      <c r="C52" s="95"/>
      <c r="D52" s="107"/>
      <c r="E52" s="101"/>
      <c r="F52" s="101"/>
      <c r="G52" s="99"/>
      <c r="H52" s="29"/>
      <c r="I52" s="30"/>
      <c r="J52" s="29"/>
      <c r="K52" s="30"/>
      <c r="L52" s="29"/>
      <c r="M52" s="39"/>
      <c r="N52" s="40"/>
      <c r="O52" s="29"/>
      <c r="P52" s="39"/>
      <c r="Q52" s="29"/>
      <c r="R52" s="29"/>
      <c r="S52" s="41"/>
      <c r="T52" s="39"/>
      <c r="U52" s="39"/>
      <c r="V52" s="36"/>
      <c r="W52" s="37"/>
      <c r="X52" s="35"/>
      <c r="Y52" s="29"/>
      <c r="Z52" s="29"/>
      <c r="AA52" s="29"/>
      <c r="AB52" s="29"/>
      <c r="AC52" s="29"/>
      <c r="AD52" s="29"/>
      <c r="AE52" s="103"/>
      <c r="AF52" s="43" t="s">
        <v>65</v>
      </c>
      <c r="AG52" s="43" t="s">
        <v>65</v>
      </c>
      <c r="AH52" s="43" t="s">
        <v>65</v>
      </c>
      <c r="AI52" s="43" t="s">
        <v>65</v>
      </c>
      <c r="AJ52" s="43" t="s">
        <v>65</v>
      </c>
      <c r="AK52" s="43" t="s">
        <v>65</v>
      </c>
      <c r="AL52" s="43" t="s">
        <v>65</v>
      </c>
    </row>
    <row r="53" spans="1:38" s="8" customFormat="1" ht="30" customHeight="1" x14ac:dyDescent="0.2">
      <c r="A53" s="109"/>
      <c r="B53" s="109"/>
      <c r="C53" s="94" t="s">
        <v>66</v>
      </c>
      <c r="D53" s="106" t="s">
        <v>216</v>
      </c>
      <c r="E53" s="100">
        <v>369.81100000000004</v>
      </c>
      <c r="F53" s="100"/>
      <c r="G53" s="98" t="s">
        <v>56</v>
      </c>
      <c r="H53" s="71">
        <v>1975</v>
      </c>
      <c r="I53" s="72" t="s">
        <v>98</v>
      </c>
      <c r="J53" s="71" t="s">
        <v>62</v>
      </c>
      <c r="K53" s="72" t="s">
        <v>99</v>
      </c>
      <c r="L53" s="71"/>
      <c r="M53" s="71"/>
      <c r="N53" s="71"/>
      <c r="O53" s="71">
        <v>1</v>
      </c>
      <c r="P53" s="71">
        <v>2</v>
      </c>
      <c r="Q53" s="71"/>
      <c r="R53" s="71"/>
      <c r="S53" s="71"/>
      <c r="T53" s="71"/>
      <c r="U53" s="71">
        <v>16.399999999999999</v>
      </c>
      <c r="V53" s="36"/>
      <c r="W53" s="37"/>
      <c r="X53" s="35"/>
      <c r="Y53" s="16">
        <v>16.38</v>
      </c>
      <c r="Z53" s="71"/>
      <c r="AA53" s="71">
        <v>1.17</v>
      </c>
      <c r="AB53" s="71">
        <v>1</v>
      </c>
      <c r="AC53" s="71">
        <v>3.23</v>
      </c>
      <c r="AD53" s="71"/>
      <c r="AE53" s="102" t="s">
        <v>117</v>
      </c>
      <c r="AF53" s="9">
        <f>U53</f>
        <v>16.399999999999999</v>
      </c>
      <c r="AG53" s="10">
        <v>1.2</v>
      </c>
      <c r="AH53" s="10">
        <f t="shared" ref="AH53:AH55" si="29">AF53*AG53</f>
        <v>19.679999999999996</v>
      </c>
      <c r="AI53" s="10" t="s">
        <v>75</v>
      </c>
      <c r="AJ53" s="10">
        <v>1</v>
      </c>
      <c r="AK53" s="10">
        <v>5</v>
      </c>
      <c r="AL53" s="10">
        <f t="shared" ref="AL53:AL55" si="30">AH53*AJ53*AK53*0.001</f>
        <v>9.8399999999999974E-2</v>
      </c>
    </row>
    <row r="54" spans="1:38" s="8" customFormat="1" ht="30" customHeight="1" x14ac:dyDescent="0.2">
      <c r="A54" s="109"/>
      <c r="B54" s="109"/>
      <c r="C54" s="95"/>
      <c r="D54" s="107"/>
      <c r="E54" s="101"/>
      <c r="F54" s="101"/>
      <c r="G54" s="99"/>
      <c r="H54" s="71"/>
      <c r="I54" s="47" t="s">
        <v>203</v>
      </c>
      <c r="J54" s="47"/>
      <c r="K54" s="47"/>
      <c r="L54" s="47"/>
      <c r="M54" s="39">
        <v>1.21</v>
      </c>
      <c r="N54" s="40" t="s">
        <v>63</v>
      </c>
      <c r="O54" s="71"/>
      <c r="P54" s="39">
        <v>2</v>
      </c>
      <c r="Q54" s="71"/>
      <c r="R54" s="71"/>
      <c r="S54" s="41">
        <v>3</v>
      </c>
      <c r="T54" s="39" t="s">
        <v>60</v>
      </c>
      <c r="U54" s="59">
        <v>19.3</v>
      </c>
      <c r="V54" s="54"/>
      <c r="W54" s="37"/>
      <c r="X54" s="35"/>
      <c r="Y54" s="71"/>
      <c r="Z54" s="71"/>
      <c r="AA54" s="71"/>
      <c r="AB54" s="71"/>
      <c r="AC54" s="71"/>
      <c r="AD54" s="71"/>
      <c r="AE54" s="103"/>
      <c r="AF54" s="40">
        <f>U54</f>
        <v>19.3</v>
      </c>
      <c r="AG54" s="40">
        <v>1.8</v>
      </c>
      <c r="AH54" s="67">
        <f t="shared" si="29"/>
        <v>34.74</v>
      </c>
      <c r="AI54" s="40" t="s">
        <v>76</v>
      </c>
      <c r="AJ54" s="40">
        <v>1</v>
      </c>
      <c r="AK54" s="40">
        <v>75</v>
      </c>
      <c r="AL54" s="68">
        <f t="shared" si="30"/>
        <v>2.6055000000000001</v>
      </c>
    </row>
    <row r="55" spans="1:38" s="88" customFormat="1" ht="30" customHeight="1" x14ac:dyDescent="0.2">
      <c r="A55" s="109"/>
      <c r="B55" s="109"/>
      <c r="C55" s="120" t="s">
        <v>66</v>
      </c>
      <c r="D55" s="122"/>
      <c r="E55" s="124">
        <v>370.14800000000002</v>
      </c>
      <c r="F55" s="124"/>
      <c r="G55" s="126" t="s">
        <v>56</v>
      </c>
      <c r="H55" s="75">
        <v>1975</v>
      </c>
      <c r="I55" s="83" t="s">
        <v>98</v>
      </c>
      <c r="J55" s="75" t="s">
        <v>62</v>
      </c>
      <c r="K55" s="83" t="s">
        <v>99</v>
      </c>
      <c r="L55" s="75"/>
      <c r="M55" s="75"/>
      <c r="N55" s="75"/>
      <c r="O55" s="75">
        <v>1</v>
      </c>
      <c r="P55" s="75">
        <v>2</v>
      </c>
      <c r="Q55" s="75"/>
      <c r="R55" s="75"/>
      <c r="S55" s="75"/>
      <c r="T55" s="75"/>
      <c r="U55" s="75">
        <v>11.75</v>
      </c>
      <c r="V55" s="84"/>
      <c r="W55" s="85"/>
      <c r="X55" s="86"/>
      <c r="Y55" s="87">
        <v>11.75</v>
      </c>
      <c r="Z55" s="75"/>
      <c r="AA55" s="75">
        <v>1.17</v>
      </c>
      <c r="AB55" s="75">
        <v>1</v>
      </c>
      <c r="AC55" s="75">
        <v>0.8</v>
      </c>
      <c r="AD55" s="75"/>
      <c r="AE55" s="128" t="s">
        <v>227</v>
      </c>
      <c r="AF55" s="77">
        <f>Y55</f>
        <v>11.75</v>
      </c>
      <c r="AG55" s="78">
        <f>AA55</f>
        <v>1.17</v>
      </c>
      <c r="AH55" s="79">
        <f t="shared" si="29"/>
        <v>13.747499999999999</v>
      </c>
      <c r="AI55" s="79" t="s">
        <v>75</v>
      </c>
      <c r="AJ55" s="79">
        <v>1</v>
      </c>
      <c r="AK55" s="79">
        <v>5</v>
      </c>
      <c r="AL55" s="79">
        <f t="shared" si="30"/>
        <v>6.8737499999999993E-2</v>
      </c>
    </row>
    <row r="56" spans="1:38" s="88" customFormat="1" ht="30" customHeight="1" x14ac:dyDescent="0.2">
      <c r="A56" s="109"/>
      <c r="B56" s="109"/>
      <c r="C56" s="121"/>
      <c r="D56" s="123"/>
      <c r="E56" s="125"/>
      <c r="F56" s="125"/>
      <c r="G56" s="127"/>
      <c r="H56" s="75"/>
      <c r="I56" s="89"/>
      <c r="J56" s="89"/>
      <c r="K56" s="89"/>
      <c r="L56" s="89"/>
      <c r="M56" s="73"/>
      <c r="N56" s="80"/>
      <c r="O56" s="75"/>
      <c r="P56" s="73"/>
      <c r="Q56" s="75"/>
      <c r="R56" s="75"/>
      <c r="S56" s="90"/>
      <c r="T56" s="73"/>
      <c r="U56" s="73"/>
      <c r="V56" s="84"/>
      <c r="W56" s="85"/>
      <c r="X56" s="86"/>
      <c r="Y56" s="75"/>
      <c r="Z56" s="75"/>
      <c r="AA56" s="75"/>
      <c r="AB56" s="75"/>
      <c r="AC56" s="75"/>
      <c r="AD56" s="75"/>
      <c r="AE56" s="129"/>
      <c r="AF56" s="75" t="s">
        <v>65</v>
      </c>
      <c r="AG56" s="75" t="s">
        <v>65</v>
      </c>
      <c r="AH56" s="75" t="s">
        <v>65</v>
      </c>
      <c r="AI56" s="75" t="s">
        <v>65</v>
      </c>
      <c r="AJ56" s="75" t="s">
        <v>65</v>
      </c>
      <c r="AK56" s="75" t="s">
        <v>65</v>
      </c>
      <c r="AL56" s="75" t="s">
        <v>65</v>
      </c>
    </row>
    <row r="57" spans="1:38" ht="30" customHeight="1" x14ac:dyDescent="0.2">
      <c r="AF57" s="92" t="s">
        <v>68</v>
      </c>
      <c r="AG57" s="92"/>
      <c r="AH57" s="92"/>
      <c r="AI57" s="92"/>
      <c r="AJ57" s="92"/>
      <c r="AK57" s="93">
        <f>SUM(AL5:AL56)</f>
        <v>32.993334999999995</v>
      </c>
      <c r="AL57" s="93"/>
    </row>
    <row r="58" spans="1:38" ht="18" customHeight="1" x14ac:dyDescent="0.2">
      <c r="A58" s="22" t="s">
        <v>77</v>
      </c>
    </row>
    <row r="59" spans="1:38" ht="18" customHeight="1" x14ac:dyDescent="0.2">
      <c r="A59" s="22" t="s">
        <v>80</v>
      </c>
    </row>
    <row r="60" spans="1:38" ht="18" customHeight="1" x14ac:dyDescent="0.2">
      <c r="A60" s="22" t="s">
        <v>69</v>
      </c>
    </row>
    <row r="61" spans="1:38" ht="18" customHeight="1" x14ac:dyDescent="0.2">
      <c r="A61" s="22" t="s">
        <v>70</v>
      </c>
    </row>
    <row r="62" spans="1:38" ht="18" customHeight="1" x14ac:dyDescent="0.2">
      <c r="A62" s="22" t="s">
        <v>71</v>
      </c>
    </row>
    <row r="63" spans="1:38" ht="18" customHeight="1" x14ac:dyDescent="0.2">
      <c r="A63" s="22" t="s">
        <v>72</v>
      </c>
    </row>
    <row r="64" spans="1:38" ht="18" customHeight="1" x14ac:dyDescent="0.2">
      <c r="A64" s="22" t="s">
        <v>73</v>
      </c>
    </row>
    <row r="65" spans="1:1" ht="18" customHeight="1" x14ac:dyDescent="0.2">
      <c r="A65" s="22" t="s">
        <v>81</v>
      </c>
    </row>
    <row r="66" spans="1:1" ht="18" customHeight="1" x14ac:dyDescent="0.2">
      <c r="A66" s="22" t="s">
        <v>82</v>
      </c>
    </row>
    <row r="67" spans="1:1" ht="18" customHeight="1" x14ac:dyDescent="0.2">
      <c r="A67" s="22" t="s">
        <v>78</v>
      </c>
    </row>
    <row r="68" spans="1:1" ht="18" customHeight="1" x14ac:dyDescent="0.2">
      <c r="A68" s="22" t="s">
        <v>79</v>
      </c>
    </row>
    <row r="69" spans="1:1" ht="30" customHeight="1" x14ac:dyDescent="0.2"/>
    <row r="70" spans="1:1" ht="30" customHeight="1" x14ac:dyDescent="0.2"/>
  </sheetData>
  <mergeCells count="170">
    <mergeCell ref="A2:G2"/>
    <mergeCell ref="H2:L2"/>
    <mergeCell ref="M2:O2"/>
    <mergeCell ref="P2:W2"/>
    <mergeCell ref="X2:AD2"/>
    <mergeCell ref="AF2:AL2"/>
    <mergeCell ref="A5:A24"/>
    <mergeCell ref="B5:B16"/>
    <mergeCell ref="C5:C6"/>
    <mergeCell ref="D5:D6"/>
    <mergeCell ref="E5:E6"/>
    <mergeCell ref="F5:F6"/>
    <mergeCell ref="C9:C10"/>
    <mergeCell ref="D9:D10"/>
    <mergeCell ref="E9:E10"/>
    <mergeCell ref="F9:F10"/>
    <mergeCell ref="G9:G10"/>
    <mergeCell ref="AE9:AE10"/>
    <mergeCell ref="C11:C12"/>
    <mergeCell ref="D11:D12"/>
    <mergeCell ref="E11:E12"/>
    <mergeCell ref="F11:F12"/>
    <mergeCell ref="G11:G12"/>
    <mergeCell ref="AE11:AE12"/>
    <mergeCell ref="G5:G6"/>
    <mergeCell ref="AE5:AE6"/>
    <mergeCell ref="C7:C8"/>
    <mergeCell ref="D7:D8"/>
    <mergeCell ref="E7:E8"/>
    <mergeCell ref="F7:F8"/>
    <mergeCell ref="G7:G8"/>
    <mergeCell ref="AE7:AE8"/>
    <mergeCell ref="C15:C16"/>
    <mergeCell ref="D15:D16"/>
    <mergeCell ref="E15:E16"/>
    <mergeCell ref="F15:F16"/>
    <mergeCell ref="G15:G16"/>
    <mergeCell ref="AE15:AE16"/>
    <mergeCell ref="C13:C14"/>
    <mergeCell ref="D13:D14"/>
    <mergeCell ref="E13:E14"/>
    <mergeCell ref="F13:F14"/>
    <mergeCell ref="G13:G14"/>
    <mergeCell ref="AE13:AE14"/>
    <mergeCell ref="AE17:AE18"/>
    <mergeCell ref="C19:C20"/>
    <mergeCell ref="D19:D20"/>
    <mergeCell ref="E19:E20"/>
    <mergeCell ref="F19:F20"/>
    <mergeCell ref="G19:G20"/>
    <mergeCell ref="AE19:AE20"/>
    <mergeCell ref="B17:B20"/>
    <mergeCell ref="C17:C18"/>
    <mergeCell ref="D17:D18"/>
    <mergeCell ref="E17:E18"/>
    <mergeCell ref="F17:F18"/>
    <mergeCell ref="G17:G18"/>
    <mergeCell ref="D23:D24"/>
    <mergeCell ref="E23:E24"/>
    <mergeCell ref="F23:F24"/>
    <mergeCell ref="G23:G24"/>
    <mergeCell ref="AE23:AE24"/>
    <mergeCell ref="B21:B24"/>
    <mergeCell ref="C21:C22"/>
    <mergeCell ref="D21:D22"/>
    <mergeCell ref="E21:E22"/>
    <mergeCell ref="F21:F22"/>
    <mergeCell ref="G21:G22"/>
    <mergeCell ref="AE21:AE22"/>
    <mergeCell ref="C23:C24"/>
    <mergeCell ref="A25:A56"/>
    <mergeCell ref="B25:B56"/>
    <mergeCell ref="C25:C26"/>
    <mergeCell ref="D25:D26"/>
    <mergeCell ref="E25:E26"/>
    <mergeCell ref="F25:F26"/>
    <mergeCell ref="C29:C30"/>
    <mergeCell ref="D29:D30"/>
    <mergeCell ref="E29:E30"/>
    <mergeCell ref="F29:F30"/>
    <mergeCell ref="C33:C34"/>
    <mergeCell ref="D33:D34"/>
    <mergeCell ref="E33:E34"/>
    <mergeCell ref="F33:F34"/>
    <mergeCell ref="C41:C42"/>
    <mergeCell ref="D41:D42"/>
    <mergeCell ref="E41:E42"/>
    <mergeCell ref="F41:F42"/>
    <mergeCell ref="C49:C50"/>
    <mergeCell ref="D49:D50"/>
    <mergeCell ref="E49:E50"/>
    <mergeCell ref="F49:F50"/>
    <mergeCell ref="C53:C54"/>
    <mergeCell ref="D53:D54"/>
    <mergeCell ref="G29:G30"/>
    <mergeCell ref="AE29:AE30"/>
    <mergeCell ref="G25:G26"/>
    <mergeCell ref="AE25:AE26"/>
    <mergeCell ref="C27:C28"/>
    <mergeCell ref="D27:D28"/>
    <mergeCell ref="E27:E28"/>
    <mergeCell ref="F27:F28"/>
    <mergeCell ref="G27:G28"/>
    <mergeCell ref="AE27:AE28"/>
    <mergeCell ref="G33:G34"/>
    <mergeCell ref="AE33:AE34"/>
    <mergeCell ref="C31:C32"/>
    <mergeCell ref="D31:D32"/>
    <mergeCell ref="E31:E32"/>
    <mergeCell ref="F31:F32"/>
    <mergeCell ref="G31:G32"/>
    <mergeCell ref="AE31:AE32"/>
    <mergeCell ref="C37:C38"/>
    <mergeCell ref="D37:D38"/>
    <mergeCell ref="E37:E38"/>
    <mergeCell ref="F37:F38"/>
    <mergeCell ref="G37:G38"/>
    <mergeCell ref="AE37:AE38"/>
    <mergeCell ref="C35:C36"/>
    <mergeCell ref="D35:D36"/>
    <mergeCell ref="E35:E36"/>
    <mergeCell ref="F35:F36"/>
    <mergeCell ref="G35:G36"/>
    <mergeCell ref="AE35:AE36"/>
    <mergeCell ref="G41:G42"/>
    <mergeCell ref="AE41:AE42"/>
    <mergeCell ref="C39:C40"/>
    <mergeCell ref="D39:D40"/>
    <mergeCell ref="E39:E40"/>
    <mergeCell ref="F39:F40"/>
    <mergeCell ref="G39:G40"/>
    <mergeCell ref="AE39:AE40"/>
    <mergeCell ref="C45:C46"/>
    <mergeCell ref="D45:D46"/>
    <mergeCell ref="E45:E46"/>
    <mergeCell ref="F45:F46"/>
    <mergeCell ref="G45:G46"/>
    <mergeCell ref="AE45:AE46"/>
    <mergeCell ref="C43:C44"/>
    <mergeCell ref="D43:D44"/>
    <mergeCell ref="E43:E44"/>
    <mergeCell ref="F43:F44"/>
    <mergeCell ref="G43:G44"/>
    <mergeCell ref="AE43:AE44"/>
    <mergeCell ref="G49:G50"/>
    <mergeCell ref="AE49:AE50"/>
    <mergeCell ref="C47:C48"/>
    <mergeCell ref="D47:D48"/>
    <mergeCell ref="E47:E48"/>
    <mergeCell ref="F47:F48"/>
    <mergeCell ref="G47:G48"/>
    <mergeCell ref="AE47:AE48"/>
    <mergeCell ref="AF57:AJ57"/>
    <mergeCell ref="E53:E54"/>
    <mergeCell ref="F53:F54"/>
    <mergeCell ref="G53:G54"/>
    <mergeCell ref="AE53:AE54"/>
    <mergeCell ref="AK57:AL57"/>
    <mergeCell ref="C55:C56"/>
    <mergeCell ref="D55:D56"/>
    <mergeCell ref="E55:E56"/>
    <mergeCell ref="F55:F56"/>
    <mergeCell ref="G55:G56"/>
    <mergeCell ref="AE55:AE56"/>
    <mergeCell ref="C51:C52"/>
    <mergeCell ref="D51:D52"/>
    <mergeCell ref="E51:E52"/>
    <mergeCell ref="F51:F52"/>
    <mergeCell ref="G51:G52"/>
    <mergeCell ref="AE51:AE52"/>
  </mergeCells>
  <phoneticPr fontId="28" type="noConversion"/>
  <pageMargins left="0.39370078740157483" right="0.39370078740157483" top="0.19685039370078741" bottom="0.19685039370078741" header="0.31496062992125984" footer="0.31496062992125984"/>
  <pageSetup paperSize="8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B0571-0046-44E2-98BD-ED464D06C489}">
  <sheetPr>
    <pageSetUpPr fitToPage="1"/>
  </sheetPr>
  <dimension ref="A1:AL44"/>
  <sheetViews>
    <sheetView tabSelected="1" zoomScale="85" zoomScaleNormal="85" workbookViewId="0">
      <selection activeCell="AP15" sqref="AP15"/>
    </sheetView>
  </sheetViews>
  <sheetFormatPr defaultColWidth="9" defaultRowHeight="12.75" x14ac:dyDescent="0.2"/>
  <cols>
    <col min="1" max="3" width="2.625" style="3" customWidth="1"/>
    <col min="4" max="4" width="4.625" style="3" customWidth="1"/>
    <col min="5" max="5" width="7.625" style="3" customWidth="1"/>
    <col min="6" max="6" width="25.625" style="3" customWidth="1"/>
    <col min="7" max="7" width="7.625" style="3" customWidth="1"/>
    <col min="8" max="8" width="4.625" style="3" customWidth="1"/>
    <col min="9" max="9" width="12.625" style="3" customWidth="1"/>
    <col min="10" max="10" width="15.625" style="3" customWidth="1"/>
    <col min="11" max="11" width="8.625" style="3" customWidth="1"/>
    <col min="12" max="13" width="4.625" style="3" customWidth="1"/>
    <col min="14" max="14" width="7.125" style="3" customWidth="1"/>
    <col min="15" max="16" width="4.625" style="3" customWidth="1"/>
    <col min="17" max="18" width="6.125" style="3" customWidth="1"/>
    <col min="19" max="21" width="4.625" style="3" customWidth="1"/>
    <col min="22" max="22" width="5.125" style="3" customWidth="1"/>
    <col min="23" max="23" width="4.625" style="3" customWidth="1"/>
    <col min="24" max="24" width="10.625" style="3" customWidth="1"/>
    <col min="25" max="30" width="5.625" style="3" customWidth="1"/>
    <col min="31" max="31" width="30.625" style="3" customWidth="1"/>
    <col min="32" max="33" width="4.625" style="3" customWidth="1"/>
    <col min="34" max="34" width="5.625" style="3" customWidth="1"/>
    <col min="35" max="36" width="4.625" style="3" customWidth="1"/>
    <col min="37" max="38" width="6.625" style="3" customWidth="1"/>
    <col min="39" max="16384" width="9" style="3"/>
  </cols>
  <sheetData>
    <row r="1" spans="1:38" ht="20.25" x14ac:dyDescent="0.2">
      <c r="A1" s="23" t="s">
        <v>231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2" t="s">
        <v>0</v>
      </c>
    </row>
    <row r="2" spans="1:38" ht="15" customHeight="1" x14ac:dyDescent="0.2">
      <c r="A2" s="108" t="s">
        <v>1</v>
      </c>
      <c r="B2" s="108"/>
      <c r="C2" s="108"/>
      <c r="D2" s="108"/>
      <c r="E2" s="108"/>
      <c r="F2" s="108"/>
      <c r="G2" s="108"/>
      <c r="H2" s="108" t="s">
        <v>2</v>
      </c>
      <c r="I2" s="108"/>
      <c r="J2" s="108"/>
      <c r="K2" s="108"/>
      <c r="L2" s="108"/>
      <c r="M2" s="108" t="s">
        <v>3</v>
      </c>
      <c r="N2" s="108"/>
      <c r="O2" s="108"/>
      <c r="P2" s="108" t="s">
        <v>4</v>
      </c>
      <c r="Q2" s="108"/>
      <c r="R2" s="108"/>
      <c r="S2" s="108"/>
      <c r="T2" s="108"/>
      <c r="U2" s="108"/>
      <c r="V2" s="108"/>
      <c r="W2" s="108"/>
      <c r="X2" s="108" t="s">
        <v>5</v>
      </c>
      <c r="Y2" s="108"/>
      <c r="Z2" s="108"/>
      <c r="AA2" s="108"/>
      <c r="AB2" s="108"/>
      <c r="AC2" s="108"/>
      <c r="AD2" s="108"/>
      <c r="AE2" s="34" t="s">
        <v>6</v>
      </c>
      <c r="AF2" s="108" t="s">
        <v>7</v>
      </c>
      <c r="AG2" s="108"/>
      <c r="AH2" s="108"/>
      <c r="AI2" s="108"/>
      <c r="AJ2" s="108"/>
      <c r="AK2" s="108"/>
      <c r="AL2" s="108"/>
    </row>
    <row r="3" spans="1:38" ht="69.95" customHeight="1" x14ac:dyDescent="0.2">
      <c r="A3" s="5" t="s">
        <v>8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5" t="s">
        <v>1</v>
      </c>
      <c r="H3" s="5" t="s">
        <v>14</v>
      </c>
      <c r="I3" s="6" t="s">
        <v>15</v>
      </c>
      <c r="J3" s="6" t="s">
        <v>16</v>
      </c>
      <c r="K3" s="5" t="s">
        <v>17</v>
      </c>
      <c r="L3" s="5" t="s">
        <v>18</v>
      </c>
      <c r="M3" s="6" t="s">
        <v>19</v>
      </c>
      <c r="N3" s="6" t="s">
        <v>20</v>
      </c>
      <c r="O3" s="6" t="s">
        <v>21</v>
      </c>
      <c r="P3" s="6" t="s">
        <v>22</v>
      </c>
      <c r="Q3" s="6" t="s">
        <v>23</v>
      </c>
      <c r="R3" s="6" t="s">
        <v>24</v>
      </c>
      <c r="S3" s="6" t="s">
        <v>25</v>
      </c>
      <c r="T3" s="6" t="s">
        <v>26</v>
      </c>
      <c r="U3" s="6" t="s">
        <v>27</v>
      </c>
      <c r="V3" s="6" t="s">
        <v>28</v>
      </c>
      <c r="W3" s="6" t="s">
        <v>29</v>
      </c>
      <c r="X3" s="6" t="s">
        <v>30</v>
      </c>
      <c r="Y3" s="6" t="s">
        <v>31</v>
      </c>
      <c r="Z3" s="6" t="s">
        <v>32</v>
      </c>
      <c r="AA3" s="6" t="s">
        <v>33</v>
      </c>
      <c r="AB3" s="6" t="s">
        <v>34</v>
      </c>
      <c r="AC3" s="6" t="s">
        <v>35</v>
      </c>
      <c r="AD3" s="6" t="s">
        <v>36</v>
      </c>
      <c r="AE3" s="6" t="s">
        <v>37</v>
      </c>
      <c r="AF3" s="6" t="s">
        <v>38</v>
      </c>
      <c r="AG3" s="6" t="s">
        <v>27</v>
      </c>
      <c r="AH3" s="6" t="s">
        <v>39</v>
      </c>
      <c r="AI3" s="6" t="s">
        <v>40</v>
      </c>
      <c r="AJ3" s="6" t="s">
        <v>41</v>
      </c>
      <c r="AK3" s="6" t="s">
        <v>42</v>
      </c>
      <c r="AL3" s="6" t="s">
        <v>43</v>
      </c>
    </row>
    <row r="4" spans="1:38" s="8" customFormat="1" ht="15" customHeight="1" thickBot="1" x14ac:dyDescent="0.25">
      <c r="A4" s="7"/>
      <c r="B4" s="7"/>
      <c r="C4" s="7"/>
      <c r="D4" s="7"/>
      <c r="E4" s="7"/>
      <c r="F4" s="7"/>
      <c r="G4" s="7"/>
      <c r="H4" s="7" t="s">
        <v>44</v>
      </c>
      <c r="I4" s="7"/>
      <c r="J4" s="7"/>
      <c r="K4" s="7"/>
      <c r="L4" s="7" t="s">
        <v>45</v>
      </c>
      <c r="M4" s="7" t="s">
        <v>46</v>
      </c>
      <c r="N4" s="7"/>
      <c r="O4" s="7" t="s">
        <v>47</v>
      </c>
      <c r="P4" s="7"/>
      <c r="Q4" s="7"/>
      <c r="R4" s="7" t="s">
        <v>48</v>
      </c>
      <c r="S4" s="7"/>
      <c r="T4" s="7"/>
      <c r="U4" s="7" t="s">
        <v>49</v>
      </c>
      <c r="V4" s="7" t="s">
        <v>49</v>
      </c>
      <c r="W4" s="7" t="s">
        <v>50</v>
      </c>
      <c r="X4" s="7"/>
      <c r="Y4" s="7" t="s">
        <v>49</v>
      </c>
      <c r="Z4" s="7" t="s">
        <v>49</v>
      </c>
      <c r="AA4" s="7" t="s">
        <v>49</v>
      </c>
      <c r="AB4" s="7" t="s">
        <v>49</v>
      </c>
      <c r="AC4" s="7" t="s">
        <v>49</v>
      </c>
      <c r="AD4" s="7" t="s">
        <v>49</v>
      </c>
      <c r="AE4" s="7"/>
      <c r="AF4" s="7" t="s">
        <v>49</v>
      </c>
      <c r="AG4" s="7" t="s">
        <v>49</v>
      </c>
      <c r="AH4" s="7" t="s">
        <v>51</v>
      </c>
      <c r="AI4" s="7"/>
      <c r="AJ4" s="7" t="s">
        <v>46</v>
      </c>
      <c r="AK4" s="7" t="s">
        <v>52</v>
      </c>
      <c r="AL4" s="7" t="s">
        <v>53</v>
      </c>
    </row>
    <row r="5" spans="1:38" s="8" customFormat="1" ht="30" customHeight="1" thickTop="1" x14ac:dyDescent="0.2">
      <c r="A5" s="24"/>
      <c r="B5" s="24"/>
      <c r="C5" s="95"/>
      <c r="D5" s="107"/>
      <c r="E5" s="32"/>
      <c r="F5" s="147"/>
      <c r="G5" s="31"/>
      <c r="H5" s="33"/>
      <c r="I5" s="33"/>
      <c r="J5" s="31"/>
      <c r="K5" s="33"/>
      <c r="L5" s="9"/>
      <c r="M5" s="10"/>
      <c r="N5" s="33"/>
      <c r="O5" s="11"/>
      <c r="P5" s="33"/>
      <c r="Q5" s="33"/>
      <c r="R5" s="33"/>
      <c r="S5" s="9"/>
      <c r="T5" s="33"/>
      <c r="U5" s="9"/>
      <c r="V5" s="101"/>
      <c r="W5" s="99"/>
      <c r="X5" s="144" t="s">
        <v>129</v>
      </c>
      <c r="Y5" s="9"/>
      <c r="Z5" s="9"/>
      <c r="AA5" s="9"/>
      <c r="AB5" s="33"/>
      <c r="AC5" s="9"/>
      <c r="AD5" s="9"/>
      <c r="AE5" s="138" t="s">
        <v>135</v>
      </c>
      <c r="AF5" s="29"/>
      <c r="AG5" s="29"/>
      <c r="AH5" s="29"/>
      <c r="AI5" s="29"/>
      <c r="AJ5" s="29"/>
      <c r="AK5" s="29"/>
      <c r="AL5" s="29"/>
    </row>
    <row r="6" spans="1:38" s="8" customFormat="1" ht="30" customHeight="1" x14ac:dyDescent="0.2">
      <c r="A6" s="25"/>
      <c r="B6" s="25"/>
      <c r="C6" s="139"/>
      <c r="D6" s="141"/>
      <c r="E6" s="12">
        <v>339.01299999999998</v>
      </c>
      <c r="F6" s="148"/>
      <c r="G6" s="12" t="s">
        <v>56</v>
      </c>
      <c r="H6" s="12"/>
      <c r="I6" s="12" t="s">
        <v>128</v>
      </c>
      <c r="J6" s="12" t="s">
        <v>130</v>
      </c>
      <c r="K6" s="45" t="s">
        <v>131</v>
      </c>
      <c r="L6" s="14"/>
      <c r="M6" s="13"/>
      <c r="N6" s="15"/>
      <c r="O6" s="13"/>
      <c r="P6" s="13"/>
      <c r="Q6" s="13"/>
      <c r="R6" s="13"/>
      <c r="S6" s="14"/>
      <c r="T6" s="13"/>
      <c r="U6" s="14"/>
      <c r="V6" s="142"/>
      <c r="W6" s="143"/>
      <c r="X6" s="145"/>
      <c r="Y6" s="14">
        <v>52</v>
      </c>
      <c r="Z6" s="45"/>
      <c r="AA6" s="45" t="s">
        <v>132</v>
      </c>
      <c r="AB6" s="46">
        <v>3</v>
      </c>
      <c r="AC6" s="17"/>
      <c r="AD6" s="47">
        <v>0.9</v>
      </c>
      <c r="AE6" s="138"/>
      <c r="AF6" s="33">
        <v>52</v>
      </c>
      <c r="AG6" s="33">
        <v>10</v>
      </c>
      <c r="AH6" s="33">
        <f>AF6*AG6</f>
        <v>520</v>
      </c>
      <c r="AI6" s="91" t="s">
        <v>230</v>
      </c>
      <c r="AJ6" s="10"/>
      <c r="AK6" s="9"/>
      <c r="AL6" s="10"/>
    </row>
    <row r="7" spans="1:38" s="8" customFormat="1" ht="30" customHeight="1" x14ac:dyDescent="0.2">
      <c r="A7" s="25"/>
      <c r="B7" s="25"/>
      <c r="C7" s="139"/>
      <c r="D7" s="107"/>
      <c r="E7" s="32"/>
      <c r="F7" s="142"/>
      <c r="G7" s="31"/>
      <c r="H7" s="33"/>
      <c r="I7" s="33"/>
      <c r="J7" s="31"/>
      <c r="K7" s="31"/>
      <c r="L7" s="9"/>
      <c r="M7" s="10"/>
      <c r="N7" s="33"/>
      <c r="O7" s="11"/>
      <c r="P7" s="33"/>
      <c r="Q7" s="33"/>
      <c r="R7" s="33"/>
      <c r="S7" s="9"/>
      <c r="T7" s="33"/>
      <c r="U7" s="9"/>
      <c r="V7" s="101"/>
      <c r="W7" s="99"/>
      <c r="X7" s="144" t="s">
        <v>129</v>
      </c>
      <c r="Y7" s="9"/>
      <c r="Z7" s="9"/>
      <c r="AA7" s="9"/>
      <c r="AB7" s="33"/>
      <c r="AC7" s="9"/>
      <c r="AD7" s="9"/>
      <c r="AE7" s="138" t="s">
        <v>136</v>
      </c>
      <c r="AF7" s="33"/>
      <c r="AG7" s="33"/>
      <c r="AH7" s="33"/>
      <c r="AI7" s="33"/>
      <c r="AJ7" s="33"/>
      <c r="AK7" s="33"/>
      <c r="AL7" s="33"/>
    </row>
    <row r="8" spans="1:38" s="8" customFormat="1" ht="30" customHeight="1" x14ac:dyDescent="0.2">
      <c r="A8" s="25"/>
      <c r="B8" s="25"/>
      <c r="C8" s="139"/>
      <c r="D8" s="141"/>
      <c r="E8" s="12">
        <v>340.39299999999997</v>
      </c>
      <c r="F8" s="142"/>
      <c r="G8" s="12" t="s">
        <v>56</v>
      </c>
      <c r="H8" s="12"/>
      <c r="I8" s="12" t="s">
        <v>128</v>
      </c>
      <c r="J8" s="12" t="s">
        <v>130</v>
      </c>
      <c r="K8" s="45" t="s">
        <v>131</v>
      </c>
      <c r="L8" s="17"/>
      <c r="M8" s="18"/>
      <c r="N8" s="15"/>
      <c r="O8" s="16"/>
      <c r="P8" s="16"/>
      <c r="Q8" s="16"/>
      <c r="R8" s="13"/>
      <c r="S8" s="17"/>
      <c r="T8" s="16"/>
      <c r="U8" s="16"/>
      <c r="V8" s="142"/>
      <c r="W8" s="143"/>
      <c r="X8" s="145"/>
      <c r="Y8" s="14">
        <v>75</v>
      </c>
      <c r="Z8" s="17"/>
      <c r="AA8" s="45" t="s">
        <v>134</v>
      </c>
      <c r="AB8" s="46">
        <v>3</v>
      </c>
      <c r="AC8" s="17"/>
      <c r="AD8" s="47">
        <v>0.9</v>
      </c>
      <c r="AE8" s="138"/>
      <c r="AF8" s="33">
        <v>75</v>
      </c>
      <c r="AG8" s="33">
        <v>11.5</v>
      </c>
      <c r="AH8" s="33">
        <f>AF8*AG8</f>
        <v>862.5</v>
      </c>
      <c r="AI8" s="91" t="s">
        <v>230</v>
      </c>
      <c r="AJ8" s="10"/>
      <c r="AK8" s="9"/>
      <c r="AL8" s="10"/>
    </row>
    <row r="9" spans="1:38" s="8" customFormat="1" ht="30" customHeight="1" x14ac:dyDescent="0.2">
      <c r="A9" s="25"/>
      <c r="B9" s="25"/>
      <c r="C9" s="139"/>
      <c r="D9" s="107"/>
      <c r="E9" s="32"/>
      <c r="F9" s="142"/>
      <c r="G9" s="31"/>
      <c r="H9" s="33"/>
      <c r="I9" s="33"/>
      <c r="J9" s="31"/>
      <c r="K9" s="33"/>
      <c r="L9" s="9"/>
      <c r="M9" s="10"/>
      <c r="N9" s="33"/>
      <c r="O9" s="11"/>
      <c r="P9" s="33"/>
      <c r="Q9" s="33"/>
      <c r="R9" s="33"/>
      <c r="S9" s="9"/>
      <c r="T9" s="33"/>
      <c r="U9" s="9"/>
      <c r="V9" s="101"/>
      <c r="W9" s="99"/>
      <c r="X9" s="144" t="s">
        <v>129</v>
      </c>
      <c r="Y9" s="9"/>
      <c r="Z9" s="9"/>
      <c r="AA9" s="9"/>
      <c r="AB9" s="33"/>
      <c r="AC9" s="9"/>
      <c r="AD9" s="9"/>
      <c r="AE9" s="138" t="s">
        <v>137</v>
      </c>
      <c r="AF9" s="33"/>
      <c r="AG9" s="33"/>
      <c r="AH9" s="33"/>
      <c r="AI9" s="33"/>
      <c r="AJ9" s="33"/>
      <c r="AK9" s="33"/>
      <c r="AL9" s="10"/>
    </row>
    <row r="10" spans="1:38" s="8" customFormat="1" ht="30" customHeight="1" x14ac:dyDescent="0.2">
      <c r="A10" s="25"/>
      <c r="B10" s="25"/>
      <c r="C10" s="139"/>
      <c r="D10" s="141"/>
      <c r="E10" s="12">
        <v>347.18</v>
      </c>
      <c r="F10" s="142"/>
      <c r="G10" s="12" t="s">
        <v>56</v>
      </c>
      <c r="H10" s="12"/>
      <c r="I10" s="12" t="s">
        <v>128</v>
      </c>
      <c r="J10" s="12" t="s">
        <v>130</v>
      </c>
      <c r="K10" s="45" t="s">
        <v>131</v>
      </c>
      <c r="L10" s="14"/>
      <c r="M10" s="13"/>
      <c r="N10" s="15"/>
      <c r="O10" s="13"/>
      <c r="P10" s="13"/>
      <c r="Q10" s="13"/>
      <c r="R10" s="13"/>
      <c r="S10" s="14"/>
      <c r="T10" s="13"/>
      <c r="U10" s="14"/>
      <c r="V10" s="142"/>
      <c r="W10" s="143"/>
      <c r="X10" s="145"/>
      <c r="Y10" s="14">
        <v>75</v>
      </c>
      <c r="Z10" s="17"/>
      <c r="AA10" s="45" t="s">
        <v>134</v>
      </c>
      <c r="AB10" s="46">
        <v>3</v>
      </c>
      <c r="AC10" s="17"/>
      <c r="AD10" s="47">
        <v>0.9</v>
      </c>
      <c r="AE10" s="138"/>
      <c r="AF10" s="33">
        <v>75</v>
      </c>
      <c r="AG10" s="33">
        <v>11.5</v>
      </c>
      <c r="AH10" s="33">
        <f>AF10*AG10</f>
        <v>862.5</v>
      </c>
      <c r="AI10" s="91" t="s">
        <v>230</v>
      </c>
      <c r="AJ10" s="10"/>
      <c r="AK10" s="9"/>
      <c r="AL10" s="10"/>
    </row>
    <row r="11" spans="1:38" s="8" customFormat="1" ht="30" customHeight="1" x14ac:dyDescent="0.2">
      <c r="A11" s="25"/>
      <c r="B11" s="25"/>
      <c r="C11" s="139"/>
      <c r="D11" s="107"/>
      <c r="E11" s="32"/>
      <c r="F11" s="142"/>
      <c r="G11" s="33"/>
      <c r="H11" s="33"/>
      <c r="I11" s="33"/>
      <c r="J11" s="33"/>
      <c r="K11" s="33"/>
      <c r="L11" s="9"/>
      <c r="M11" s="10"/>
      <c r="N11" s="33"/>
      <c r="O11" s="11"/>
      <c r="P11" s="33"/>
      <c r="Q11" s="33"/>
      <c r="R11" s="33"/>
      <c r="S11" s="9"/>
      <c r="T11" s="33"/>
      <c r="U11" s="9"/>
      <c r="V11" s="101"/>
      <c r="W11" s="99"/>
      <c r="X11" s="144" t="s">
        <v>129</v>
      </c>
      <c r="Y11" s="9"/>
      <c r="Z11" s="9"/>
      <c r="AA11" s="9"/>
      <c r="AB11" s="33"/>
      <c r="AC11" s="9"/>
      <c r="AD11" s="9"/>
      <c r="AE11" s="138" t="s">
        <v>138</v>
      </c>
      <c r="AF11" s="33"/>
      <c r="AG11" s="33"/>
      <c r="AH11" s="33"/>
      <c r="AI11" s="33"/>
      <c r="AJ11" s="33"/>
      <c r="AK11" s="33"/>
      <c r="AL11" s="33"/>
    </row>
    <row r="12" spans="1:38" s="8" customFormat="1" ht="30" customHeight="1" x14ac:dyDescent="0.2">
      <c r="A12" s="25"/>
      <c r="B12" s="25"/>
      <c r="C12" s="139"/>
      <c r="D12" s="141"/>
      <c r="E12" s="12">
        <v>352.29300000000001</v>
      </c>
      <c r="F12" s="142"/>
      <c r="G12" s="12" t="s">
        <v>56</v>
      </c>
      <c r="H12" s="12"/>
      <c r="I12" s="12" t="s">
        <v>128</v>
      </c>
      <c r="J12" s="12" t="s">
        <v>130</v>
      </c>
      <c r="K12" s="45" t="s">
        <v>131</v>
      </c>
      <c r="L12" s="17"/>
      <c r="M12" s="13"/>
      <c r="N12" s="15"/>
      <c r="O12" s="13"/>
      <c r="P12" s="13"/>
      <c r="Q12" s="13"/>
      <c r="R12" s="13"/>
      <c r="S12" s="14"/>
      <c r="T12" s="13"/>
      <c r="U12" s="14"/>
      <c r="V12" s="142"/>
      <c r="W12" s="143"/>
      <c r="X12" s="145"/>
      <c r="Y12" s="14">
        <v>75</v>
      </c>
      <c r="Z12" s="17"/>
      <c r="AA12" s="45" t="s">
        <v>134</v>
      </c>
      <c r="AB12" s="46">
        <v>3</v>
      </c>
      <c r="AC12" s="17"/>
      <c r="AD12" s="47">
        <v>0.9</v>
      </c>
      <c r="AE12" s="138"/>
      <c r="AF12" s="33">
        <v>75</v>
      </c>
      <c r="AG12" s="33">
        <v>11.5</v>
      </c>
      <c r="AH12" s="33">
        <f>AF12*AG12</f>
        <v>862.5</v>
      </c>
      <c r="AI12" s="91" t="s">
        <v>230</v>
      </c>
      <c r="AJ12" s="10"/>
      <c r="AK12" s="9"/>
      <c r="AL12" s="10"/>
    </row>
    <row r="13" spans="1:38" ht="30" customHeight="1" x14ac:dyDescent="0.2">
      <c r="A13" s="25"/>
      <c r="B13" s="25"/>
      <c r="C13" s="139"/>
      <c r="D13" s="107"/>
      <c r="E13" s="32"/>
      <c r="F13" s="142"/>
      <c r="G13" s="31"/>
      <c r="H13" s="33"/>
      <c r="I13" s="33"/>
      <c r="J13" s="31"/>
      <c r="K13" s="31"/>
      <c r="L13" s="9"/>
      <c r="M13" s="10"/>
      <c r="N13" s="33"/>
      <c r="O13" s="11"/>
      <c r="P13" s="33"/>
      <c r="Q13" s="33"/>
      <c r="R13" s="33"/>
      <c r="S13" s="9"/>
      <c r="T13" s="33"/>
      <c r="U13" s="9"/>
      <c r="V13" s="101"/>
      <c r="W13" s="99"/>
      <c r="X13" s="144" t="s">
        <v>129</v>
      </c>
      <c r="Y13" s="9"/>
      <c r="Z13" s="9"/>
      <c r="AA13" s="9"/>
      <c r="AB13" s="33"/>
      <c r="AC13" s="9"/>
      <c r="AD13" s="9"/>
      <c r="AE13" s="138" t="s">
        <v>139</v>
      </c>
      <c r="AF13" s="33"/>
      <c r="AG13" s="33"/>
      <c r="AH13" s="33"/>
      <c r="AI13" s="33"/>
      <c r="AJ13" s="33"/>
      <c r="AK13" s="33"/>
      <c r="AL13" s="33"/>
    </row>
    <row r="14" spans="1:38" ht="30" customHeight="1" x14ac:dyDescent="0.2">
      <c r="A14" s="25"/>
      <c r="B14" s="25"/>
      <c r="C14" s="139"/>
      <c r="D14" s="141"/>
      <c r="E14" s="12">
        <v>352.95</v>
      </c>
      <c r="F14" s="142"/>
      <c r="G14" s="12" t="s">
        <v>61</v>
      </c>
      <c r="H14" s="12"/>
      <c r="I14" s="12" t="s">
        <v>128</v>
      </c>
      <c r="J14" s="12" t="s">
        <v>130</v>
      </c>
      <c r="K14" s="45" t="s">
        <v>131</v>
      </c>
      <c r="L14" s="17"/>
      <c r="M14" s="18"/>
      <c r="N14" s="15"/>
      <c r="O14" s="16"/>
      <c r="P14" s="16"/>
      <c r="Q14" s="16"/>
      <c r="R14" s="13"/>
      <c r="S14" s="17"/>
      <c r="T14" s="16"/>
      <c r="U14" s="16"/>
      <c r="V14" s="142"/>
      <c r="W14" s="143"/>
      <c r="X14" s="145"/>
      <c r="Y14" s="14">
        <v>75</v>
      </c>
      <c r="Z14" s="17"/>
      <c r="AA14" s="45" t="s">
        <v>134</v>
      </c>
      <c r="AB14" s="46">
        <v>3</v>
      </c>
      <c r="AC14" s="17"/>
      <c r="AD14" s="47">
        <v>0.9</v>
      </c>
      <c r="AE14" s="138"/>
      <c r="AF14" s="33">
        <v>75</v>
      </c>
      <c r="AG14" s="33">
        <v>11.5</v>
      </c>
      <c r="AH14" s="33">
        <f>AF14*AG14</f>
        <v>862.5</v>
      </c>
      <c r="AI14" s="91" t="s">
        <v>230</v>
      </c>
      <c r="AJ14" s="10"/>
      <c r="AK14" s="9"/>
      <c r="AL14" s="10"/>
    </row>
    <row r="15" spans="1:38" ht="30" customHeight="1" x14ac:dyDescent="0.2">
      <c r="A15" s="25"/>
      <c r="B15" s="25"/>
      <c r="C15" s="139"/>
      <c r="D15" s="107"/>
      <c r="E15" s="32"/>
      <c r="F15" s="142"/>
      <c r="G15" s="31"/>
      <c r="H15" s="33"/>
      <c r="I15" s="33"/>
      <c r="J15" s="31"/>
      <c r="K15" s="31"/>
      <c r="L15" s="9"/>
      <c r="M15" s="10"/>
      <c r="N15" s="33"/>
      <c r="O15" s="11"/>
      <c r="P15" s="33"/>
      <c r="Q15" s="33"/>
      <c r="R15" s="33"/>
      <c r="S15" s="9"/>
      <c r="T15" s="33"/>
      <c r="U15" s="9"/>
      <c r="V15" s="101"/>
      <c r="W15" s="99"/>
      <c r="X15" s="144" t="s">
        <v>129</v>
      </c>
      <c r="Y15" s="9"/>
      <c r="Z15" s="9"/>
      <c r="AA15" s="9"/>
      <c r="AB15" s="33"/>
      <c r="AC15" s="9"/>
      <c r="AD15" s="9"/>
      <c r="AE15" s="138" t="s">
        <v>141</v>
      </c>
      <c r="AF15" s="33"/>
      <c r="AG15" s="33"/>
      <c r="AH15" s="33"/>
      <c r="AI15" s="33"/>
      <c r="AJ15" s="33"/>
      <c r="AK15" s="33"/>
      <c r="AL15" s="33"/>
    </row>
    <row r="16" spans="1:38" ht="30" customHeight="1" x14ac:dyDescent="0.2">
      <c r="A16" s="25"/>
      <c r="B16" s="25"/>
      <c r="C16" s="139"/>
      <c r="D16" s="141"/>
      <c r="E16" s="12">
        <v>353.53399999999999</v>
      </c>
      <c r="F16" s="142"/>
      <c r="G16" s="12" t="s">
        <v>56</v>
      </c>
      <c r="H16" s="12"/>
      <c r="I16" s="12" t="s">
        <v>128</v>
      </c>
      <c r="J16" s="12" t="s">
        <v>130</v>
      </c>
      <c r="K16" s="45" t="s">
        <v>131</v>
      </c>
      <c r="L16" s="17"/>
      <c r="M16" s="18"/>
      <c r="N16" s="15"/>
      <c r="O16" s="16"/>
      <c r="P16" s="16"/>
      <c r="Q16" s="16"/>
      <c r="R16" s="13"/>
      <c r="S16" s="17"/>
      <c r="T16" s="16"/>
      <c r="U16" s="16"/>
      <c r="V16" s="142"/>
      <c r="W16" s="143"/>
      <c r="X16" s="145"/>
      <c r="Y16" s="14">
        <v>96</v>
      </c>
      <c r="Z16" s="17"/>
      <c r="AA16" s="45" t="s">
        <v>140</v>
      </c>
      <c r="AB16" s="46">
        <v>4</v>
      </c>
      <c r="AC16" s="17"/>
      <c r="AD16" s="47">
        <v>0.9</v>
      </c>
      <c r="AE16" s="138"/>
      <c r="AF16" s="9">
        <f>Y16</f>
        <v>96</v>
      </c>
      <c r="AG16" s="33">
        <v>10.5</v>
      </c>
      <c r="AH16" s="33">
        <f>AF16*AG16</f>
        <v>1008</v>
      </c>
      <c r="AI16" s="91" t="s">
        <v>230</v>
      </c>
      <c r="AJ16" s="10"/>
      <c r="AK16" s="9"/>
      <c r="AL16" s="10"/>
    </row>
    <row r="17" spans="1:38" ht="30" customHeight="1" x14ac:dyDescent="0.2">
      <c r="A17" s="25"/>
      <c r="B17" s="25"/>
      <c r="C17" s="139"/>
      <c r="D17" s="107"/>
      <c r="E17" s="32"/>
      <c r="F17" s="142"/>
      <c r="G17" s="33"/>
      <c r="H17" s="33"/>
      <c r="I17" s="33"/>
      <c r="J17" s="33"/>
      <c r="K17" s="33"/>
      <c r="L17" s="9"/>
      <c r="M17" s="10"/>
      <c r="N17" s="33"/>
      <c r="O17" s="11"/>
      <c r="P17" s="33"/>
      <c r="Q17" s="33"/>
      <c r="R17" s="33"/>
      <c r="S17" s="9"/>
      <c r="T17" s="33"/>
      <c r="U17" s="9"/>
      <c r="V17" s="101"/>
      <c r="W17" s="99"/>
      <c r="X17" s="144" t="s">
        <v>129</v>
      </c>
      <c r="Y17" s="9"/>
      <c r="Z17" s="9"/>
      <c r="AA17" s="9"/>
      <c r="AB17" s="33"/>
      <c r="AC17" s="9"/>
      <c r="AD17" s="9"/>
      <c r="AE17" s="138" t="s">
        <v>143</v>
      </c>
      <c r="AF17" s="33"/>
      <c r="AG17" s="33"/>
      <c r="AH17" s="33"/>
      <c r="AI17" s="33"/>
      <c r="AJ17" s="33"/>
      <c r="AK17" s="33"/>
      <c r="AL17" s="33"/>
    </row>
    <row r="18" spans="1:38" ht="30" customHeight="1" x14ac:dyDescent="0.2">
      <c r="A18" s="25"/>
      <c r="B18" s="25"/>
      <c r="C18" s="139"/>
      <c r="D18" s="146"/>
      <c r="E18" s="48">
        <v>355.505</v>
      </c>
      <c r="F18" s="100"/>
      <c r="G18" s="12" t="s">
        <v>61</v>
      </c>
      <c r="H18" s="12"/>
      <c r="I18" s="12" t="s">
        <v>128</v>
      </c>
      <c r="J18" s="12" t="s">
        <v>130</v>
      </c>
      <c r="K18" s="45" t="s">
        <v>131</v>
      </c>
      <c r="L18" s="49"/>
      <c r="M18" s="50"/>
      <c r="N18" s="51"/>
      <c r="O18" s="17"/>
      <c r="P18" s="50"/>
      <c r="Q18" s="50"/>
      <c r="R18" s="50"/>
      <c r="S18" s="49"/>
      <c r="T18" s="50"/>
      <c r="U18" s="49"/>
      <c r="V18" s="100"/>
      <c r="W18" s="98"/>
      <c r="X18" s="145"/>
      <c r="Y18" s="14">
        <v>84</v>
      </c>
      <c r="Z18" s="17"/>
      <c r="AA18" s="45" t="s">
        <v>142</v>
      </c>
      <c r="AB18" s="46">
        <v>3</v>
      </c>
      <c r="AC18" s="17"/>
      <c r="AD18" s="47">
        <v>1.3</v>
      </c>
      <c r="AE18" s="138"/>
      <c r="AF18" s="9">
        <f>Y18</f>
        <v>84</v>
      </c>
      <c r="AG18" s="33">
        <v>11.5</v>
      </c>
      <c r="AH18" s="33">
        <f>AF18*AG18</f>
        <v>966</v>
      </c>
      <c r="AI18" s="91" t="s">
        <v>230</v>
      </c>
      <c r="AJ18" s="10"/>
      <c r="AK18" s="9"/>
      <c r="AL18" s="10"/>
    </row>
    <row r="19" spans="1:38" ht="30" customHeight="1" x14ac:dyDescent="0.2">
      <c r="A19" s="25"/>
      <c r="B19" s="25"/>
      <c r="C19" s="139"/>
      <c r="D19" s="140"/>
      <c r="E19" s="28"/>
      <c r="F19" s="142"/>
      <c r="G19" s="29"/>
      <c r="H19" s="29"/>
      <c r="I19" s="29"/>
      <c r="J19" s="29"/>
      <c r="K19" s="29"/>
      <c r="L19" s="19"/>
      <c r="M19" s="20"/>
      <c r="N19" s="29"/>
      <c r="O19" s="21"/>
      <c r="P19" s="29"/>
      <c r="Q19" s="29"/>
      <c r="R19" s="29"/>
      <c r="S19" s="19"/>
      <c r="T19" s="29"/>
      <c r="U19" s="19"/>
      <c r="V19" s="142"/>
      <c r="W19" s="143"/>
      <c r="X19" s="144" t="s">
        <v>129</v>
      </c>
      <c r="Y19" s="9"/>
      <c r="Z19" s="9"/>
      <c r="AA19" s="9"/>
      <c r="AB19" s="33"/>
      <c r="AC19" s="9"/>
      <c r="AD19" s="9"/>
      <c r="AE19" s="138" t="s">
        <v>144</v>
      </c>
      <c r="AF19" s="33"/>
      <c r="AG19" s="33"/>
      <c r="AH19" s="33"/>
      <c r="AI19" s="33"/>
      <c r="AJ19" s="33"/>
      <c r="AK19" s="33"/>
      <c r="AL19" s="33"/>
    </row>
    <row r="20" spans="1:38" ht="30" customHeight="1" x14ac:dyDescent="0.2">
      <c r="A20" s="25"/>
      <c r="B20" s="25"/>
      <c r="C20" s="139"/>
      <c r="D20" s="141"/>
      <c r="E20" s="12">
        <v>358.18599999999998</v>
      </c>
      <c r="F20" s="142"/>
      <c r="G20" s="12" t="s">
        <v>56</v>
      </c>
      <c r="H20" s="12"/>
      <c r="I20" s="12" t="s">
        <v>128</v>
      </c>
      <c r="J20" s="12" t="s">
        <v>130</v>
      </c>
      <c r="K20" s="45" t="s">
        <v>131</v>
      </c>
      <c r="L20" s="17"/>
      <c r="M20" s="13"/>
      <c r="N20" s="15"/>
      <c r="O20" s="17"/>
      <c r="P20" s="13"/>
      <c r="Q20" s="13"/>
      <c r="R20" s="13"/>
      <c r="S20" s="14"/>
      <c r="T20" s="13"/>
      <c r="U20" s="14"/>
      <c r="V20" s="142"/>
      <c r="W20" s="143"/>
      <c r="X20" s="145"/>
      <c r="Y20" s="14">
        <v>84</v>
      </c>
      <c r="Z20" s="17"/>
      <c r="AA20" s="45" t="s">
        <v>142</v>
      </c>
      <c r="AB20" s="46">
        <v>3</v>
      </c>
      <c r="AC20" s="17"/>
      <c r="AD20" s="47">
        <v>1.3</v>
      </c>
      <c r="AE20" s="138"/>
      <c r="AF20" s="9">
        <f>Y20</f>
        <v>84</v>
      </c>
      <c r="AG20" s="33">
        <v>10</v>
      </c>
      <c r="AH20" s="33">
        <f>AF20*AG20</f>
        <v>840</v>
      </c>
      <c r="AI20" s="91" t="s">
        <v>230</v>
      </c>
      <c r="AJ20" s="10"/>
      <c r="AK20" s="9"/>
      <c r="AL20" s="10"/>
    </row>
    <row r="21" spans="1:38" ht="30" customHeight="1" x14ac:dyDescent="0.2">
      <c r="A21" s="25"/>
      <c r="B21" s="25"/>
      <c r="C21" s="139"/>
      <c r="D21" s="140"/>
      <c r="E21" s="28"/>
      <c r="F21" s="142"/>
      <c r="G21" s="29"/>
      <c r="H21" s="29"/>
      <c r="I21" s="29"/>
      <c r="J21" s="29"/>
      <c r="K21" s="29"/>
      <c r="L21" s="19"/>
      <c r="M21" s="20"/>
      <c r="N21" s="29"/>
      <c r="O21" s="21"/>
      <c r="P21" s="29"/>
      <c r="Q21" s="29"/>
      <c r="R21" s="29"/>
      <c r="S21" s="19"/>
      <c r="T21" s="29"/>
      <c r="U21" s="19"/>
      <c r="V21" s="142"/>
      <c r="W21" s="143"/>
      <c r="X21" s="144" t="s">
        <v>129</v>
      </c>
      <c r="Y21" s="19"/>
      <c r="Z21" s="19"/>
      <c r="AA21" s="19"/>
      <c r="AB21" s="29"/>
      <c r="AC21" s="19"/>
      <c r="AD21" s="19"/>
      <c r="AE21" s="138" t="s">
        <v>146</v>
      </c>
      <c r="AF21" s="29"/>
      <c r="AG21" s="29"/>
      <c r="AH21" s="29"/>
      <c r="AI21" s="29"/>
      <c r="AJ21" s="29"/>
      <c r="AK21" s="29"/>
      <c r="AL21" s="29"/>
    </row>
    <row r="22" spans="1:38" ht="30" customHeight="1" x14ac:dyDescent="0.2">
      <c r="A22" s="25"/>
      <c r="B22" s="25"/>
      <c r="C22" s="139"/>
      <c r="D22" s="141"/>
      <c r="E22" s="12">
        <v>360.86799999999999</v>
      </c>
      <c r="F22" s="142"/>
      <c r="G22" s="12" t="s">
        <v>56</v>
      </c>
      <c r="H22" s="12"/>
      <c r="I22" s="12" t="s">
        <v>128</v>
      </c>
      <c r="J22" s="12" t="s">
        <v>130</v>
      </c>
      <c r="K22" s="45" t="s">
        <v>131</v>
      </c>
      <c r="L22" s="17"/>
      <c r="M22" s="13"/>
      <c r="N22" s="15"/>
      <c r="O22" s="17"/>
      <c r="P22" s="13"/>
      <c r="Q22" s="13"/>
      <c r="R22" s="13"/>
      <c r="S22" s="14"/>
      <c r="T22" s="13"/>
      <c r="U22" s="14"/>
      <c r="V22" s="142"/>
      <c r="W22" s="143"/>
      <c r="X22" s="145"/>
      <c r="Y22" s="14">
        <v>114</v>
      </c>
      <c r="Z22" s="17"/>
      <c r="AA22" s="45" t="s">
        <v>145</v>
      </c>
      <c r="AB22" s="46">
        <v>4</v>
      </c>
      <c r="AC22" s="17"/>
      <c r="AD22" s="47">
        <v>1.2</v>
      </c>
      <c r="AE22" s="138"/>
      <c r="AF22" s="9">
        <f>Y22</f>
        <v>114</v>
      </c>
      <c r="AG22" s="33">
        <v>11</v>
      </c>
      <c r="AH22" s="33">
        <f>AF22*AG22</f>
        <v>1254</v>
      </c>
      <c r="AI22" s="91" t="s">
        <v>230</v>
      </c>
      <c r="AJ22" s="10"/>
      <c r="AK22" s="9"/>
      <c r="AL22" s="10"/>
    </row>
    <row r="23" spans="1:38" ht="30" customHeight="1" x14ac:dyDescent="0.2">
      <c r="A23" s="25"/>
      <c r="B23" s="25"/>
      <c r="C23" s="139"/>
      <c r="D23" s="140"/>
      <c r="E23" s="28"/>
      <c r="F23" s="142"/>
      <c r="G23" s="29"/>
      <c r="H23" s="29"/>
      <c r="I23" s="29"/>
      <c r="J23" s="29"/>
      <c r="K23" s="29"/>
      <c r="L23" s="19"/>
      <c r="M23" s="20"/>
      <c r="N23" s="29"/>
      <c r="O23" s="21"/>
      <c r="P23" s="29"/>
      <c r="Q23" s="29"/>
      <c r="R23" s="29"/>
      <c r="S23" s="19"/>
      <c r="T23" s="29"/>
      <c r="U23" s="19"/>
      <c r="V23" s="142"/>
      <c r="W23" s="143"/>
      <c r="X23" s="144" t="s">
        <v>129</v>
      </c>
      <c r="Y23" s="9"/>
      <c r="Z23" s="9"/>
      <c r="AA23" s="9"/>
      <c r="AB23" s="33"/>
      <c r="AC23" s="9"/>
      <c r="AD23" s="9"/>
      <c r="AE23" s="138" t="s">
        <v>147</v>
      </c>
      <c r="AF23" s="33"/>
      <c r="AG23" s="33"/>
      <c r="AH23" s="33"/>
      <c r="AI23" s="33"/>
      <c r="AJ23" s="33"/>
      <c r="AK23" s="33"/>
      <c r="AL23" s="33"/>
    </row>
    <row r="24" spans="1:38" ht="30" customHeight="1" x14ac:dyDescent="0.2">
      <c r="A24" s="25"/>
      <c r="B24" s="25"/>
      <c r="C24" s="139"/>
      <c r="D24" s="141"/>
      <c r="E24" s="12">
        <v>362.375</v>
      </c>
      <c r="F24" s="142"/>
      <c r="G24" s="12" t="s">
        <v>56</v>
      </c>
      <c r="H24" s="12"/>
      <c r="I24" s="12" t="s">
        <v>128</v>
      </c>
      <c r="J24" s="12" t="s">
        <v>130</v>
      </c>
      <c r="K24" s="45" t="s">
        <v>131</v>
      </c>
      <c r="L24" s="14"/>
      <c r="M24" s="13"/>
      <c r="N24" s="15"/>
      <c r="O24" s="17"/>
      <c r="P24" s="13"/>
      <c r="Q24" s="13"/>
      <c r="R24" s="13"/>
      <c r="S24" s="14"/>
      <c r="T24" s="13"/>
      <c r="U24" s="14"/>
      <c r="V24" s="142"/>
      <c r="W24" s="143"/>
      <c r="X24" s="145"/>
      <c r="Y24" s="14">
        <v>75</v>
      </c>
      <c r="Z24" s="17"/>
      <c r="AA24" s="45" t="s">
        <v>134</v>
      </c>
      <c r="AB24" s="46">
        <v>3</v>
      </c>
      <c r="AC24" s="17"/>
      <c r="AD24" s="47">
        <v>0.9</v>
      </c>
      <c r="AE24" s="138"/>
      <c r="AF24" s="9">
        <f>Y24</f>
        <v>75</v>
      </c>
      <c r="AG24" s="33">
        <v>10.5</v>
      </c>
      <c r="AH24" s="33">
        <f>AF24*AG24</f>
        <v>787.5</v>
      </c>
      <c r="AI24" s="91" t="s">
        <v>230</v>
      </c>
      <c r="AJ24" s="10"/>
      <c r="AK24" s="9"/>
      <c r="AL24" s="10"/>
    </row>
    <row r="25" spans="1:38" ht="30" customHeight="1" x14ac:dyDescent="0.2">
      <c r="A25" s="25"/>
      <c r="B25" s="25"/>
      <c r="C25" s="139"/>
      <c r="D25" s="140"/>
      <c r="E25" s="28"/>
      <c r="F25" s="142"/>
      <c r="G25" s="29"/>
      <c r="H25" s="29"/>
      <c r="I25" s="29"/>
      <c r="J25" s="29"/>
      <c r="K25" s="29"/>
      <c r="L25" s="19"/>
      <c r="M25" s="20"/>
      <c r="N25" s="29"/>
      <c r="O25" s="21"/>
      <c r="P25" s="29"/>
      <c r="Q25" s="29"/>
      <c r="R25" s="29"/>
      <c r="S25" s="19"/>
      <c r="T25" s="29"/>
      <c r="U25" s="19"/>
      <c r="V25" s="142"/>
      <c r="W25" s="143"/>
      <c r="X25" s="144" t="s">
        <v>129</v>
      </c>
      <c r="Y25" s="9"/>
      <c r="Z25" s="9"/>
      <c r="AA25" s="9"/>
      <c r="AB25" s="33"/>
      <c r="AC25" s="9"/>
      <c r="AD25" s="9"/>
      <c r="AE25" s="138" t="s">
        <v>148</v>
      </c>
      <c r="AF25" s="33"/>
      <c r="AG25" s="33"/>
      <c r="AH25" s="33"/>
      <c r="AI25" s="33"/>
      <c r="AJ25" s="33"/>
      <c r="AK25" s="33"/>
      <c r="AL25" s="33"/>
    </row>
    <row r="26" spans="1:38" ht="30" customHeight="1" x14ac:dyDescent="0.2">
      <c r="A26" s="25"/>
      <c r="B26" s="25"/>
      <c r="C26" s="139"/>
      <c r="D26" s="141"/>
      <c r="E26" s="12">
        <v>366.21800000000002</v>
      </c>
      <c r="F26" s="142"/>
      <c r="G26" s="12" t="s">
        <v>56</v>
      </c>
      <c r="H26" s="12"/>
      <c r="I26" s="12" t="s">
        <v>128</v>
      </c>
      <c r="J26" s="12" t="s">
        <v>130</v>
      </c>
      <c r="K26" s="45" t="s">
        <v>131</v>
      </c>
      <c r="L26" s="14"/>
      <c r="M26" s="13"/>
      <c r="N26" s="15"/>
      <c r="O26" s="17"/>
      <c r="P26" s="13"/>
      <c r="Q26" s="13"/>
      <c r="R26" s="13"/>
      <c r="S26" s="14"/>
      <c r="T26" s="13"/>
      <c r="U26" s="14"/>
      <c r="V26" s="142"/>
      <c r="W26" s="143"/>
      <c r="X26" s="145"/>
      <c r="Y26" s="14">
        <v>75</v>
      </c>
      <c r="Z26" s="17"/>
      <c r="AA26" s="45" t="s">
        <v>134</v>
      </c>
      <c r="AB26" s="46">
        <v>3</v>
      </c>
      <c r="AC26" s="17"/>
      <c r="AD26" s="47">
        <v>0.9</v>
      </c>
      <c r="AE26" s="138"/>
      <c r="AF26" s="9">
        <f>Y26</f>
        <v>75</v>
      </c>
      <c r="AG26" s="33">
        <v>10.5</v>
      </c>
      <c r="AH26" s="33">
        <f>AF26*AG26</f>
        <v>787.5</v>
      </c>
      <c r="AI26" s="91" t="s">
        <v>230</v>
      </c>
      <c r="AJ26" s="10"/>
      <c r="AK26" s="9"/>
      <c r="AL26" s="10"/>
    </row>
    <row r="27" spans="1:38" ht="30" customHeight="1" x14ac:dyDescent="0.2">
      <c r="A27" s="25"/>
      <c r="B27" s="25"/>
      <c r="C27" s="139"/>
      <c r="D27" s="140"/>
      <c r="E27" s="28"/>
      <c r="F27" s="142"/>
      <c r="G27" s="29" t="s">
        <v>56</v>
      </c>
      <c r="H27" s="29"/>
      <c r="I27" s="29" t="s">
        <v>128</v>
      </c>
      <c r="J27" s="30" t="s">
        <v>149</v>
      </c>
      <c r="K27" s="30" t="s">
        <v>133</v>
      </c>
      <c r="L27" s="19"/>
      <c r="M27" s="20"/>
      <c r="N27" s="29"/>
      <c r="O27" s="21"/>
      <c r="P27" s="29"/>
      <c r="Q27" s="29"/>
      <c r="R27" s="29"/>
      <c r="S27" s="19"/>
      <c r="T27" s="29"/>
      <c r="U27" s="19"/>
      <c r="V27" s="142"/>
      <c r="W27" s="143"/>
      <c r="X27" s="144" t="s">
        <v>129</v>
      </c>
      <c r="Y27" s="19"/>
      <c r="Z27" s="19"/>
      <c r="AA27" s="19"/>
      <c r="AB27" s="29"/>
      <c r="AC27" s="19"/>
      <c r="AD27" s="19"/>
      <c r="AE27" s="138" t="s">
        <v>150</v>
      </c>
      <c r="AF27" s="29"/>
      <c r="AG27" s="29"/>
      <c r="AH27" s="29"/>
      <c r="AI27" s="29"/>
      <c r="AJ27" s="20"/>
      <c r="AK27" s="19"/>
      <c r="AL27" s="20"/>
    </row>
    <row r="28" spans="1:38" ht="30" customHeight="1" x14ac:dyDescent="0.2">
      <c r="A28" s="25"/>
      <c r="B28" s="25"/>
      <c r="C28" s="139"/>
      <c r="D28" s="141"/>
      <c r="E28" s="12">
        <v>367.94900000000001</v>
      </c>
      <c r="F28" s="142"/>
      <c r="G28" s="12"/>
      <c r="H28" s="12"/>
      <c r="I28" s="12"/>
      <c r="J28" s="45"/>
      <c r="K28" s="45"/>
      <c r="L28" s="14"/>
      <c r="M28" s="13"/>
      <c r="N28" s="15"/>
      <c r="O28" s="17"/>
      <c r="P28" s="13"/>
      <c r="Q28" s="13"/>
      <c r="R28" s="13"/>
      <c r="S28" s="14"/>
      <c r="T28" s="13"/>
      <c r="U28" s="14"/>
      <c r="V28" s="142"/>
      <c r="W28" s="143"/>
      <c r="X28" s="145"/>
      <c r="Y28" s="14"/>
      <c r="Z28" s="17"/>
      <c r="AA28" s="45"/>
      <c r="AB28" s="46"/>
      <c r="AC28" s="17"/>
      <c r="AD28" s="47"/>
      <c r="AE28" s="138"/>
      <c r="AF28" s="33"/>
      <c r="AG28" s="33"/>
      <c r="AH28" s="33"/>
      <c r="AI28" s="33"/>
      <c r="AJ28" s="10"/>
      <c r="AK28" s="9"/>
      <c r="AL28" s="10"/>
    </row>
    <row r="29" spans="1:38" ht="30" customHeight="1" x14ac:dyDescent="0.2">
      <c r="A29" s="25"/>
      <c r="B29" s="25"/>
      <c r="C29" s="139"/>
      <c r="D29" s="140"/>
      <c r="E29" s="28"/>
      <c r="F29" s="142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142"/>
      <c r="W29" s="143"/>
      <c r="X29" s="144" t="s">
        <v>129</v>
      </c>
      <c r="Y29" s="9"/>
      <c r="Z29" s="9"/>
      <c r="AA29" s="9"/>
      <c r="AB29" s="33"/>
      <c r="AC29" s="9"/>
      <c r="AD29" s="9"/>
      <c r="AE29" s="138" t="s">
        <v>151</v>
      </c>
      <c r="AF29" s="33"/>
      <c r="AG29" s="33"/>
      <c r="AH29" s="33"/>
      <c r="AI29" s="33"/>
      <c r="AJ29" s="33"/>
      <c r="AK29" s="33"/>
      <c r="AL29" s="33"/>
    </row>
    <row r="30" spans="1:38" ht="30" customHeight="1" x14ac:dyDescent="0.2">
      <c r="A30" s="25"/>
      <c r="B30" s="25"/>
      <c r="C30" s="139"/>
      <c r="D30" s="141"/>
      <c r="E30" s="12">
        <v>370.02</v>
      </c>
      <c r="F30" s="142"/>
      <c r="G30" s="12" t="s">
        <v>56</v>
      </c>
      <c r="H30" s="12"/>
      <c r="I30" s="12" t="s">
        <v>128</v>
      </c>
      <c r="J30" s="12" t="s">
        <v>130</v>
      </c>
      <c r="K30" s="45" t="s">
        <v>131</v>
      </c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142"/>
      <c r="W30" s="143"/>
      <c r="X30" s="145"/>
      <c r="Y30" s="14">
        <v>84</v>
      </c>
      <c r="Z30" s="17"/>
      <c r="AA30" s="45" t="s">
        <v>142</v>
      </c>
      <c r="AB30" s="46">
        <v>3</v>
      </c>
      <c r="AC30" s="17"/>
      <c r="AD30" s="47">
        <v>1.3</v>
      </c>
      <c r="AE30" s="138"/>
      <c r="AF30" s="9">
        <f>Y30</f>
        <v>84</v>
      </c>
      <c r="AG30" s="33">
        <v>11.5</v>
      </c>
      <c r="AH30" s="33">
        <f>AF30*AG30</f>
        <v>966</v>
      </c>
      <c r="AI30" s="91" t="s">
        <v>230</v>
      </c>
      <c r="AJ30" s="10"/>
      <c r="AK30" s="9"/>
      <c r="AL30" s="10"/>
    </row>
    <row r="31" spans="1:38" ht="30" customHeight="1" x14ac:dyDescent="0.2">
      <c r="AF31" s="92" t="s">
        <v>68</v>
      </c>
      <c r="AG31" s="92"/>
      <c r="AH31" s="92"/>
      <c r="AI31" s="92"/>
      <c r="AJ31" s="92"/>
      <c r="AK31" s="93">
        <f>SUM(AL5:AL30)</f>
        <v>0</v>
      </c>
      <c r="AL31" s="93"/>
    </row>
    <row r="32" spans="1:38" ht="18" customHeight="1" x14ac:dyDescent="0.2">
      <c r="A32" s="22" t="s">
        <v>77</v>
      </c>
    </row>
    <row r="33" spans="1:1" ht="18" customHeight="1" x14ac:dyDescent="0.2">
      <c r="A33" s="22" t="s">
        <v>80</v>
      </c>
    </row>
    <row r="34" spans="1:1" ht="18" customHeight="1" x14ac:dyDescent="0.2">
      <c r="A34" s="22" t="s">
        <v>69</v>
      </c>
    </row>
    <row r="35" spans="1:1" ht="18" customHeight="1" x14ac:dyDescent="0.2">
      <c r="A35" s="22" t="s">
        <v>70</v>
      </c>
    </row>
    <row r="36" spans="1:1" ht="18" customHeight="1" x14ac:dyDescent="0.2">
      <c r="A36" s="22" t="s">
        <v>71</v>
      </c>
    </row>
    <row r="37" spans="1:1" ht="18" customHeight="1" x14ac:dyDescent="0.2">
      <c r="A37" s="22" t="s">
        <v>72</v>
      </c>
    </row>
    <row r="38" spans="1:1" ht="18" customHeight="1" x14ac:dyDescent="0.2">
      <c r="A38" s="22" t="s">
        <v>73</v>
      </c>
    </row>
    <row r="39" spans="1:1" ht="18" customHeight="1" x14ac:dyDescent="0.2">
      <c r="A39" s="22" t="s">
        <v>81</v>
      </c>
    </row>
    <row r="40" spans="1:1" ht="18" customHeight="1" x14ac:dyDescent="0.2">
      <c r="A40" s="22" t="s">
        <v>82</v>
      </c>
    </row>
    <row r="41" spans="1:1" ht="18" customHeight="1" x14ac:dyDescent="0.2">
      <c r="A41" s="22" t="s">
        <v>78</v>
      </c>
    </row>
    <row r="42" spans="1:1" ht="18" customHeight="1" x14ac:dyDescent="0.2">
      <c r="A42" s="22" t="s">
        <v>79</v>
      </c>
    </row>
    <row r="43" spans="1:1" ht="30" customHeight="1" x14ac:dyDescent="0.2"/>
    <row r="44" spans="1:1" ht="30" customHeight="1" x14ac:dyDescent="0.2"/>
  </sheetData>
  <mergeCells count="99">
    <mergeCell ref="AF2:AL2"/>
    <mergeCell ref="A2:G2"/>
    <mergeCell ref="H2:L2"/>
    <mergeCell ref="M2:O2"/>
    <mergeCell ref="P2:W2"/>
    <mergeCell ref="X2:AD2"/>
    <mergeCell ref="AE5:AE6"/>
    <mergeCell ref="C7:C8"/>
    <mergeCell ref="D7:D8"/>
    <mergeCell ref="F7:F8"/>
    <mergeCell ref="V7:V8"/>
    <mergeCell ref="W7:W8"/>
    <mergeCell ref="X7:X8"/>
    <mergeCell ref="AE7:AE8"/>
    <mergeCell ref="C5:C6"/>
    <mergeCell ref="D5:D6"/>
    <mergeCell ref="F5:F6"/>
    <mergeCell ref="V5:V6"/>
    <mergeCell ref="W5:W6"/>
    <mergeCell ref="X5:X6"/>
    <mergeCell ref="AE9:AE10"/>
    <mergeCell ref="C11:C12"/>
    <mergeCell ref="D11:D12"/>
    <mergeCell ref="F11:F12"/>
    <mergeCell ref="V11:V12"/>
    <mergeCell ref="W11:W12"/>
    <mergeCell ref="X11:X12"/>
    <mergeCell ref="AE11:AE12"/>
    <mergeCell ref="C9:C10"/>
    <mergeCell ref="D9:D10"/>
    <mergeCell ref="F9:F10"/>
    <mergeCell ref="V9:V10"/>
    <mergeCell ref="W9:W10"/>
    <mergeCell ref="X9:X10"/>
    <mergeCell ref="AE13:AE14"/>
    <mergeCell ref="C15:C16"/>
    <mergeCell ref="D15:D16"/>
    <mergeCell ref="F15:F16"/>
    <mergeCell ref="V15:V16"/>
    <mergeCell ref="W15:W16"/>
    <mergeCell ref="X15:X16"/>
    <mergeCell ref="AE15:AE16"/>
    <mergeCell ref="C13:C14"/>
    <mergeCell ref="D13:D14"/>
    <mergeCell ref="F13:F14"/>
    <mergeCell ref="V13:V14"/>
    <mergeCell ref="W13:W14"/>
    <mergeCell ref="X13:X14"/>
    <mergeCell ref="AE17:AE18"/>
    <mergeCell ref="C19:C20"/>
    <mergeCell ref="D19:D20"/>
    <mergeCell ref="F19:F20"/>
    <mergeCell ref="V19:V20"/>
    <mergeCell ref="W19:W20"/>
    <mergeCell ref="X19:X20"/>
    <mergeCell ref="AE19:AE20"/>
    <mergeCell ref="C17:C18"/>
    <mergeCell ref="D17:D18"/>
    <mergeCell ref="F17:F18"/>
    <mergeCell ref="V17:V18"/>
    <mergeCell ref="W17:W18"/>
    <mergeCell ref="X17:X18"/>
    <mergeCell ref="AE21:AE22"/>
    <mergeCell ref="C23:C24"/>
    <mergeCell ref="D23:D24"/>
    <mergeCell ref="F23:F24"/>
    <mergeCell ref="V23:V24"/>
    <mergeCell ref="W23:W24"/>
    <mergeCell ref="X23:X24"/>
    <mergeCell ref="AE23:AE24"/>
    <mergeCell ref="C21:C22"/>
    <mergeCell ref="D21:D22"/>
    <mergeCell ref="F21:F22"/>
    <mergeCell ref="V21:V22"/>
    <mergeCell ref="W21:W22"/>
    <mergeCell ref="X21:X22"/>
    <mergeCell ref="AF31:AJ31"/>
    <mergeCell ref="AK31:AL31"/>
    <mergeCell ref="C29:C30"/>
    <mergeCell ref="D29:D30"/>
    <mergeCell ref="F29:F30"/>
    <mergeCell ref="V29:V30"/>
    <mergeCell ref="W29:W30"/>
    <mergeCell ref="X29:X30"/>
    <mergeCell ref="AE29:AE30"/>
    <mergeCell ref="AE27:AE28"/>
    <mergeCell ref="C25:C26"/>
    <mergeCell ref="D25:D26"/>
    <mergeCell ref="F25:F26"/>
    <mergeCell ref="V25:V26"/>
    <mergeCell ref="W25:W26"/>
    <mergeCell ref="X25:X26"/>
    <mergeCell ref="AE25:AE26"/>
    <mergeCell ref="C27:C28"/>
    <mergeCell ref="D27:D28"/>
    <mergeCell ref="F27:F28"/>
    <mergeCell ref="V27:V28"/>
    <mergeCell ref="W27:W28"/>
    <mergeCell ref="X27:X28"/>
  </mergeCells>
  <pageMargins left="0.39370078740157483" right="0.39370078740157483" top="0.19685039370078741" bottom="0.19685039370078741" header="0.31496062992125984" footer="0.31496062992125984"/>
  <pageSetup paperSize="8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ZP železniční mosty</vt:lpstr>
      <vt:lpstr>ZP Propustky</vt:lpstr>
      <vt:lpstr>ZP Silniční nadjezdy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Krouský Jiří, Ing.</dc:creator>
  <cp:lastModifiedBy>Mareš Matěj Ing.</cp:lastModifiedBy>
  <cp:lastPrinted>2018-12-09T14:45:04Z</cp:lastPrinted>
  <dcterms:created xsi:type="dcterms:W3CDTF">2017-12-01T06:03:47Z</dcterms:created>
  <dcterms:modified xsi:type="dcterms:W3CDTF">2022-06-02T10:09:28Z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